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12" documentId="8_{8DBC1AC4-9B5E-44B1-B21F-A29FCB3C923B}" xr6:coauthVersionLast="45" xr6:coauthVersionMax="45" xr10:uidLastSave="{990C269F-7B22-4112-A571-3546BAFD6F37}"/>
  <bookViews>
    <workbookView xWindow="-110" yWindow="-110" windowWidth="18220" windowHeight="11620" firstSheet="1" activeTab="3" xr2:uid="{00000000-000D-0000-FFFF-FFFF00000000}"/>
  </bookViews>
  <sheets>
    <sheet name="Instrucciones" sheetId="6" r:id="rId1"/>
    <sheet name="1. Monitoreo de RECP" sheetId="1" r:id="rId2"/>
    <sheet name="2. Resumen nivel empresa" sheetId="8" r:id="rId3"/>
    <sheet name="3. Resumen nivel parque" sheetId="7" r:id="rId4"/>
  </sheets>
  <definedNames>
    <definedName name="formula">'1. Monitoreo de RECP'!$J$22</definedName>
    <definedName name="Implemented__yes_no_planned" comment="Please, select">'1. Monitoreo de RECP'!$E$22</definedName>
    <definedName name="_xlnm.Print_Area" localSheetId="1">'1. Monitoreo de RECP'!$A$1:$Y$117</definedName>
    <definedName name="_xlnm.Print_Area" localSheetId="2">'2. Resumen nivel empresa'!$A$1:$E$110</definedName>
    <definedName name="_xlnm.Print_Area" localSheetId="3">'3. Resumen nivel parque'!$A$1:$E$50</definedName>
    <definedName name="_xlnm.Print_Area" localSheetId="0">Instrucciones!$A$1:$CP$119</definedName>
    <definedName name="_xlnm.Print_Titles" localSheetId="1">'1. Monitoreo de RECP'!$8:$10</definedName>
    <definedName name="_xlnm.Print_Titles" localSheetId="2">'2. Resumen nivel empresa'!$1:$9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7" l="1"/>
  <c r="C48" i="7"/>
  <c r="C47" i="7"/>
  <c r="C46" i="7"/>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C45" i="7"/>
  <c r="C44" i="7"/>
  <c r="C43" i="7"/>
  <c r="C42" i="7"/>
  <c r="C41" i="7"/>
  <c r="C40" i="7"/>
  <c r="C39" i="7"/>
  <c r="C38" i="7"/>
  <c r="C37" i="7"/>
  <c r="C36" i="7"/>
  <c r="C35" i="7"/>
  <c r="C34" i="7"/>
  <c r="C33" i="7"/>
  <c r="C32" i="7"/>
  <c r="C31" i="7"/>
  <c r="C30" i="7"/>
  <c r="C29" i="7"/>
  <c r="C28" i="7"/>
  <c r="C27" i="7"/>
  <c r="C26" i="7"/>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C25" i="7"/>
  <c r="C24" i="7"/>
  <c r="C23" i="7"/>
  <c r="C22" i="7"/>
  <c r="C21" i="7"/>
  <c r="C20" i="7"/>
  <c r="C19" i="7"/>
  <c r="C18" i="7"/>
  <c r="C17" i="7"/>
  <c r="C16" i="7"/>
  <c r="C15" i="7"/>
  <c r="C14" i="7"/>
  <c r="C13" i="7"/>
  <c r="C12" i="7"/>
  <c r="C11" i="7"/>
  <c r="C10" i="7"/>
  <c r="C9" i="7"/>
  <c r="C7" i="7"/>
  <c r="D109" i="8"/>
  <c r="C109" i="8"/>
  <c r="B109" i="8"/>
  <c r="D108" i="8"/>
  <c r="C108" i="8"/>
  <c r="B108" i="8"/>
  <c r="D107" i="8"/>
  <c r="C107" i="8"/>
  <c r="B107" i="8"/>
  <c r="D106" i="8"/>
  <c r="C106" i="8"/>
  <c r="B106" i="8"/>
  <c r="D105" i="8"/>
  <c r="C105" i="8"/>
  <c r="B105" i="8"/>
  <c r="D104" i="8"/>
  <c r="C104" i="8"/>
  <c r="B104" i="8"/>
  <c r="D103" i="8"/>
  <c r="C103" i="8"/>
  <c r="B103" i="8"/>
  <c r="D102" i="8"/>
  <c r="C102" i="8"/>
  <c r="B102" i="8"/>
  <c r="D101" i="8"/>
  <c r="C101" i="8"/>
  <c r="B101" i="8"/>
  <c r="D100" i="8"/>
  <c r="C100" i="8"/>
  <c r="B100" i="8"/>
  <c r="D99" i="8"/>
  <c r="C99" i="8"/>
  <c r="B99" i="8"/>
  <c r="D98" i="8"/>
  <c r="C98" i="8"/>
  <c r="B98" i="8"/>
  <c r="D97" i="8"/>
  <c r="C97" i="8"/>
  <c r="B97" i="8"/>
  <c r="D96" i="8"/>
  <c r="C96" i="8"/>
  <c r="B96" i="8"/>
  <c r="D95" i="8"/>
  <c r="C95" i="8"/>
  <c r="B95" i="8"/>
  <c r="D94" i="8"/>
  <c r="C94" i="8"/>
  <c r="B94" i="8"/>
  <c r="D93" i="8"/>
  <c r="C93" i="8"/>
  <c r="B93" i="8"/>
  <c r="D92" i="8"/>
  <c r="C92" i="8"/>
  <c r="B92" i="8"/>
  <c r="D91" i="8"/>
  <c r="C91" i="8"/>
  <c r="B91" i="8"/>
  <c r="D90" i="8"/>
  <c r="C90" i="8"/>
  <c r="B90" i="8"/>
  <c r="D89" i="8"/>
  <c r="C89" i="8"/>
  <c r="B89" i="8"/>
  <c r="D88" i="8"/>
  <c r="C88" i="8"/>
  <c r="B88" i="8"/>
  <c r="D87" i="8"/>
  <c r="C87" i="8"/>
  <c r="B87" i="8"/>
  <c r="D86" i="8"/>
  <c r="C86" i="8"/>
  <c r="B86" i="8"/>
  <c r="D85" i="8"/>
  <c r="C85" i="8"/>
  <c r="B85" i="8"/>
  <c r="D84" i="8"/>
  <c r="C84" i="8"/>
  <c r="B84" i="8"/>
  <c r="D83" i="8"/>
  <c r="C83" i="8"/>
  <c r="B83" i="8"/>
  <c r="D82" i="8"/>
  <c r="C82" i="8"/>
  <c r="B82" i="8"/>
  <c r="D81" i="8"/>
  <c r="C81" i="8"/>
  <c r="B81" i="8"/>
  <c r="D80" i="8"/>
  <c r="C80" i="8"/>
  <c r="B80" i="8"/>
  <c r="D79" i="8"/>
  <c r="C79" i="8"/>
  <c r="B79" i="8"/>
  <c r="D78" i="8"/>
  <c r="C78" i="8"/>
  <c r="B78" i="8"/>
  <c r="D77" i="8"/>
  <c r="C77" i="8"/>
  <c r="B77" i="8"/>
  <c r="D76" i="8"/>
  <c r="C76" i="8"/>
  <c r="B76" i="8"/>
  <c r="D75" i="8"/>
  <c r="C75" i="8"/>
  <c r="B75" i="8"/>
  <c r="D74" i="8"/>
  <c r="C74" i="8"/>
  <c r="B74" i="8"/>
  <c r="D73" i="8"/>
  <c r="C73" i="8"/>
  <c r="B73" i="8"/>
  <c r="D72" i="8"/>
  <c r="C72" i="8"/>
  <c r="B72" i="8"/>
  <c r="D71" i="8"/>
  <c r="C71" i="8"/>
  <c r="B71" i="8"/>
  <c r="D70" i="8"/>
  <c r="C70" i="8"/>
  <c r="B70" i="8"/>
  <c r="D69" i="8"/>
  <c r="C69" i="8"/>
  <c r="B69" i="8"/>
  <c r="D68" i="8"/>
  <c r="C68" i="8"/>
  <c r="B68" i="8"/>
  <c r="D67" i="8"/>
  <c r="C67" i="8"/>
  <c r="B67" i="8"/>
  <c r="D66" i="8"/>
  <c r="C66" i="8"/>
  <c r="B66" i="8"/>
  <c r="D65" i="8"/>
  <c r="C65" i="8"/>
  <c r="B65" i="8"/>
  <c r="D64" i="8"/>
  <c r="C64" i="8"/>
  <c r="B64" i="8"/>
  <c r="D63" i="8"/>
  <c r="C63" i="8"/>
  <c r="B63" i="8"/>
  <c r="D62" i="8"/>
  <c r="C62" i="8"/>
  <c r="B62" i="8"/>
  <c r="D61" i="8"/>
  <c r="C61" i="8"/>
  <c r="B61" i="8"/>
  <c r="D60" i="8"/>
  <c r="C60" i="8"/>
  <c r="B60" i="8"/>
  <c r="D59" i="8"/>
  <c r="C59" i="8"/>
  <c r="B59" i="8"/>
  <c r="D58" i="8"/>
  <c r="C58" i="8"/>
  <c r="B58" i="8"/>
  <c r="D57" i="8"/>
  <c r="C57" i="8"/>
  <c r="B57" i="8"/>
  <c r="D56" i="8"/>
  <c r="C56" i="8"/>
  <c r="B56"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C7" i="8"/>
  <c r="W15" i="1"/>
  <c r="M15" i="1"/>
  <c r="N15" i="1"/>
  <c r="J15" i="1"/>
  <c r="W14" i="1"/>
  <c r="M14" i="1"/>
  <c r="N14" i="1"/>
  <c r="J14" i="1"/>
  <c r="W13" i="1"/>
  <c r="M13" i="1"/>
  <c r="N13" i="1"/>
  <c r="J13" i="1"/>
  <c r="W12" i="1"/>
  <c r="M12" i="1"/>
  <c r="N12" i="1"/>
  <c r="J12" i="1"/>
  <c r="W11" i="1"/>
  <c r="M11" i="1"/>
  <c r="N11"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tc={6048653D-B055-4F8B-BF6E-DC600A05E283}</author>
  </authors>
  <commentList>
    <comment ref="C22" authorId="0" shapeId="0" xr:uid="{6048653D-B055-4F8B-BF6E-DC600A05E283}">
      <text>
        <t>[Threaded comment]
Your version of Excel allows you to read this threaded comment; however, any edits to it will get removed if the file is opened in a newer version of Excel. Learn more: https://go.microsoft.com/fwlink/?linkid=870924
Comment:
    Wrong Transaltion: Should say Monitoreo de RECP not Monitoreo de Recepcion. I could not edit the text box</t>
      </text>
    </comment>
  </commentList>
</comments>
</file>

<file path=xl/sharedStrings.xml><?xml version="1.0" encoding="utf-8"?>
<sst xmlns="http://schemas.openxmlformats.org/spreadsheetml/2006/main" count="514" uniqueCount="174">
  <si>
    <t>HERRAMIENTA DE MONITOREO RECP: INSTRUCCIONES</t>
  </si>
  <si>
    <t>RAZÓN DE LA HERRAMIENTA</t>
  </si>
  <si>
    <t>OBJETIVOS DE LA HERRAMIENTA</t>
  </si>
  <si>
    <t>El objetivo de esta herramienta es monitorear e informar el ahorro de recursos y los resultados de las evaluaciones RECP realizadas con empresas en parques industriales. La herramienta proporciona un método estandarizado para calcular y monitorear los beneficios económicos, ambientales y sociales de las oportunidades RECP identificadas e implementadas como parte de los proyectos PEI de ONUDI.</t>
  </si>
  <si>
    <t>PASOS E INSTRUCCIONES</t>
  </si>
  <si>
    <t>La herramienta está diseñada para ser utilizada por agencias de desarrollo internacionales (por ejemplo, miembros del personal de ONUDI) y proveedores de servicios (por ejemplo, Centros Nacionales de Producción más Limpia) que trabajan en proyectos de PEI o participan en evaluaciones RECP en parques industriales. Se prevé que el archivo maestro de la herramienta sea administrado por un coordinador de proyecto designado (por ejemplo, en la sede de la ONUDI).
La herramienta se puede usar inmediatamente después de completar las evaluaciones RECP para informar sobre los resultados esperados o preliminares. La herramienta también se puede usar varios meses después de las evaluaciones RECP, para informar sobre la implementación y los resultados reales.</t>
  </si>
  <si>
    <t>PASOS DE HERRAMIENTA</t>
  </si>
  <si>
    <t>INSTRUCCIONES DETALLADAS</t>
  </si>
  <si>
    <t>APROXIMADO TIEMPO DE COMPLETAR</t>
  </si>
  <si>
    <t>PASO 1</t>
  </si>
  <si>
    <t>Análisis
sencillo</t>
  </si>
  <si>
    <t>Análisis
minucioso</t>
  </si>
  <si>
    <r>
      <rPr>
        <i/>
        <sz val="11"/>
        <rFont val="Calibri"/>
        <charset val="134"/>
        <scheme val="minor"/>
      </rPr>
      <t>La inversión de tiempo está sujeta al nivel de detalle deseado</t>
    </r>
    <r>
      <rPr>
        <i/>
        <vertAlign val="superscript"/>
        <sz val="11"/>
        <rFont val="Calibri"/>
        <charset val="134"/>
        <scheme val="minor"/>
      </rPr>
      <t>1</t>
    </r>
  </si>
  <si>
    <t>Primer informe</t>
  </si>
  <si>
    <t>Supervisión</t>
  </si>
  <si>
    <t>Gerente / coordinador de agencia de desarrollo</t>
  </si>
  <si>
    <t>0.5 persona por día</t>
  </si>
  <si>
    <t>Experto en PEI / consultor</t>
  </si>
  <si>
    <t>Lugar donde se puede emprender el trabajo</t>
  </si>
  <si>
    <t>Se pueden realizar los pasos en la oficina de un experto o agencia de desarrollo. Se requieren visitas a las empresas para validar los datos y la implementación de RECP</t>
  </si>
  <si>
    <r>
      <rPr>
        <vertAlign val="superscript"/>
        <sz val="11"/>
        <color theme="1"/>
        <rFont val="Calibri"/>
        <charset val="134"/>
        <scheme val="minor"/>
      </rPr>
      <t xml:space="preserve">1 </t>
    </r>
    <r>
      <rPr>
        <sz val="11"/>
        <color theme="1"/>
        <rFont val="Calibri"/>
        <charset val="134"/>
        <scheme val="minor"/>
      </rPr>
      <t>La inversión de tiempo se calcula para el informe o monitoreo de aproximadamente 20 evaluaciones RECP (en empresas medianas)</t>
    </r>
  </si>
  <si>
    <t>RESULTADOS</t>
  </si>
  <si>
    <t>Estas hojas de trabajo resumen los resultados de RECP a nivel de empresa y parque. Las hojas de trabajo se calculan automáticamente en función de la hoja de trabajo de monitoreo de RECP (paso 1).
No es necesario completar ninguna información en estas hojas de trabajo.
Estas hojas de trabajo están optimizadas para imprimir o insertar en informes de proyectos.</t>
  </si>
  <si>
    <t>EJEMPLO DE APLICACIÓN PRÁCTICA</t>
  </si>
  <si>
    <t>Seguimiento de los resultados de RECP en Sudáfrica</t>
  </si>
  <si>
    <t>Lecciones aprendidas de la aplicación de herramientas</t>
  </si>
  <si>
    <t>Esta herramienta se aplicó para monitorear e informar los resultados de las evaluaciones RECP realizadas con 20 empresas en Epping Industria y la Zona de Desarrollo Industrial del Este de Londres en Sudáfrica. Las evaluaciones RECP fueron realizadas por el Centro Nacional de Producción más Limpia de Sudáfrica (SA-PML) como parte del Proyecto Piloto PEI de ONUDI (2017-2018).
La herramienta presentó los resultados de RECP de manera clara y transparente. Los resúmenes de los resultados producidos por esta herramienta se utilizaron en el progreso y en los informes finales de ONUDI y SA-PML al donante del proyecto (por ejemplo, SECO) y a las partes interesadas nacionales (por ejemplo, el Departamento de Comercio e Industria).</t>
  </si>
  <si>
    <t>• Es más eficiente y efectivo comenzar a usar la herramienta desde el comienzo del proyecto. De esta manera, sirve como una herramienta operativa para guiar el monitoreo continuo del proyecto y la eventual implementación de oportunidades RECP.
• La orientación del coordinador de la agencia de desarrollo al consultor nacional sobre cómo usar la herramienta puede ser útil, dependiendo de la complejidad del proyecto y las evaluaciones RECP. Esta guía también podría abordar cualquier prioridad de monitoreo del donante del proyecto y la agencia de desarrollo.
• La herramienta es muy útil para generar un resumen de los resultados de RECP que se incluirán en el progreso del proyecto y los informes finales para las partes interesadas nacionales y el donante.</t>
  </si>
  <si>
    <t>OTRAS LECTURAS</t>
  </si>
  <si>
    <t>La Implementación de los PEI</t>
  </si>
  <si>
    <t>Manual for UNIDO Toolbox on Eco-Industrial Parks</t>
  </si>
  <si>
    <r>
      <rPr>
        <sz val="11"/>
        <color theme="1"/>
        <rFont val="Calibri"/>
        <charset val="134"/>
        <scheme val="minor"/>
      </rPr>
      <t>Tools and methodologies can be found on RECP</t>
    </r>
    <r>
      <rPr>
        <i/>
        <sz val="11"/>
        <color theme="1"/>
        <rFont val="Calibri"/>
        <charset val="134"/>
        <scheme val="minor"/>
      </rPr>
      <t>net</t>
    </r>
  </si>
  <si>
    <t>Implementation Handbook and Toolbox for Eco-Industrial Parks</t>
  </si>
  <si>
    <t>(ONUDI 2019)</t>
  </si>
  <si>
    <t>(ONUDI 2017)</t>
  </si>
  <si>
    <t>LISTA DE ACRÓMINOS</t>
  </si>
  <si>
    <t>CAPEX</t>
  </si>
  <si>
    <t>Gastos de capital</t>
  </si>
  <si>
    <r>
      <rPr>
        <sz val="11"/>
        <rFont val="Calibri"/>
        <charset val="134"/>
        <scheme val="minor"/>
      </rPr>
      <t>CO</t>
    </r>
    <r>
      <rPr>
        <vertAlign val="subscript"/>
        <sz val="11"/>
        <rFont val="Calibri"/>
        <charset val="134"/>
        <scheme val="minor"/>
      </rPr>
      <t>2</t>
    </r>
  </si>
  <si>
    <t>Dióxido de carbono</t>
  </si>
  <si>
    <r>
      <rPr>
        <sz val="11"/>
        <rFont val="Calibri"/>
        <charset val="134"/>
        <scheme val="minor"/>
      </rPr>
      <t>CO</t>
    </r>
    <r>
      <rPr>
        <vertAlign val="subscript"/>
        <sz val="11"/>
        <rFont val="Calibri"/>
        <charset val="134"/>
        <scheme val="minor"/>
      </rPr>
      <t>2</t>
    </r>
    <r>
      <rPr>
        <sz val="11"/>
        <rFont val="Calibri"/>
        <charset val="134"/>
        <scheme val="minor"/>
      </rPr>
      <t>-eq</t>
    </r>
  </si>
  <si>
    <t>Dióxido de carbono equivalente</t>
  </si>
  <si>
    <t>PEI</t>
  </si>
  <si>
    <t>Parques eco Industriales</t>
  </si>
  <si>
    <t>GEI</t>
  </si>
  <si>
    <t>Gases causantes del efecto invernadero</t>
  </si>
  <si>
    <r>
      <rPr>
        <sz val="11"/>
        <rFont val="Calibri"/>
        <charset val="134"/>
        <scheme val="minor"/>
      </rPr>
      <t>m</t>
    </r>
    <r>
      <rPr>
        <vertAlign val="superscript"/>
        <sz val="11"/>
        <rFont val="Calibri"/>
        <charset val="134"/>
        <scheme val="minor"/>
      </rPr>
      <t>3</t>
    </r>
  </si>
  <si>
    <t>Metros cubicos</t>
  </si>
  <si>
    <t>MWh</t>
  </si>
  <si>
    <t>Megavatios hora</t>
  </si>
  <si>
    <t>NOx</t>
  </si>
  <si>
    <t>Óxido de nitrógeno</t>
  </si>
  <si>
    <t>OHSAS</t>
  </si>
  <si>
    <t>Sistema de Gestión de Seguridad y Salud en el Trabajo</t>
  </si>
  <si>
    <t>OPEX</t>
  </si>
  <si>
    <t>Gastos operativo</t>
  </si>
  <si>
    <t>PML</t>
  </si>
  <si>
    <t>Producción más Limpia</t>
  </si>
  <si>
    <t>t</t>
  </si>
  <si>
    <t>toneladas</t>
  </si>
  <si>
    <t>ONUDI</t>
  </si>
  <si>
    <t>Organización de las Naciones Unidas para el Desarrollo Industrial</t>
  </si>
  <si>
    <t>QUEJAS O SUGERENCIAS</t>
  </si>
  <si>
    <t>Para preguntas, comentarios o solictudes de información, envíe un correo electrónico a:</t>
  </si>
  <si>
    <r>
      <rPr>
        <b/>
        <sz val="14"/>
        <color rgb="FFD32D20"/>
        <rFont val="Calibri"/>
        <charset val="134"/>
        <scheme val="minor"/>
      </rPr>
      <t>Versión de herramienta:</t>
    </r>
    <r>
      <rPr>
        <b/>
        <sz val="11"/>
        <color rgb="FFFFC000"/>
        <rFont val="Calibri"/>
        <charset val="134"/>
        <scheme val="minor"/>
      </rPr>
      <t xml:space="preserve"> </t>
    </r>
    <r>
      <rPr>
        <sz val="11"/>
        <rFont val="Calibri"/>
        <charset val="134"/>
        <scheme val="minor"/>
      </rPr>
      <t>V2, abril de 2019</t>
    </r>
  </si>
  <si>
    <r>
      <rPr>
        <b/>
        <sz val="14"/>
        <color rgb="FFD32D20"/>
        <rFont val="Calibri"/>
        <charset val="134"/>
        <scheme val="minor"/>
      </rPr>
      <t>Descargo de responsabilidad:</t>
    </r>
    <r>
      <rPr>
        <b/>
        <sz val="14"/>
        <color rgb="FFFFC000"/>
        <rFont val="Calibri"/>
        <charset val="134"/>
        <scheme val="minor"/>
      </rPr>
      <t xml:space="preserve"> </t>
    </r>
    <r>
      <rPr>
        <sz val="11"/>
        <color theme="1"/>
        <rFont val="Calibri"/>
        <charset val="134"/>
        <scheme val="minor"/>
      </rPr>
      <t>ONUDI no se hace responsable de la aplicación de esta herramienta y sus resultados. La responsabilidad exclusiva de la aplicación de la herramienta recae en el usuario de la herramienta.</t>
    </r>
  </si>
  <si>
    <t>Herramienta de Monitoreo RECP de la ONUDI (V2)</t>
  </si>
  <si>
    <t>MONITOREO DE RECP</t>
  </si>
  <si>
    <t>Última actualización de hoja (MM/YYYY):</t>
  </si>
  <si>
    <t>Nombre de tasador:</t>
  </si>
  <si>
    <t>Si es necesario, use el siguiente factor de conversión (mayor valor calorífico):</t>
  </si>
  <si>
    <t>Nombre de parque industrial:</t>
  </si>
  <si>
    <t>Correo electrónico:</t>
  </si>
  <si>
    <t>1 t Carbón = 8.6 MWh = 31 GJ,
1 t Diesel = 12.5 MWh = 45 GJ
1 t Queroseno = 12.8 MWh = 46 GJ
1 t Aceite combustible = 11.8 MWh = 42.5 GJ</t>
  </si>
  <si>
    <t>1 t GLP  = 12.8 MWh = 46 GJ
1 t Madera (seca) = 4.4 MWh = 16 GJ
1 t Gas natural = 15.3 MWh = 55.08 GJ (1 Nm3 = 0.043 GJ)</t>
  </si>
  <si>
    <t>Si hay más de 2 ahorros de materiales diferentes, proporcione el total aquí y la información detallada en la última columna</t>
  </si>
  <si>
    <t>GENERAL INFORMATION</t>
  </si>
  <si>
    <t>AHORRO DE ELECTRICIDAD</t>
  </si>
  <si>
    <t>AHORRO DE COMBUSTIBLE FÓSIL</t>
  </si>
  <si>
    <t>AHORRO DE AGUA</t>
  </si>
  <si>
    <t>AHORRO DE MATERIAL</t>
  </si>
  <si>
    <t>AHORRO FINANCIERO (Euros)</t>
  </si>
  <si>
    <t>OTROS</t>
  </si>
  <si>
    <t>Nombre de la empresa y actividades
(Breve resumen)
Por favor, escriba el nombre de la compañía solo una vez, junto a la primera opción</t>
  </si>
  <si>
    <t>Fecha de implementación, MM/YYYY</t>
  </si>
  <si>
    <t>Referencia y fuente de información.</t>
  </si>
  <si>
    <t>Descripción de opciones (resumen)</t>
  </si>
  <si>
    <t>Implementación (Implementado / Planificado / Probable / Improbable)</t>
  </si>
  <si>
    <t>¿Resultados medidos o esperados?</t>
  </si>
  <si>
    <t>Energía eléctrica (MWh / año)</t>
  </si>
  <si>
    <r>
      <rPr>
        <b/>
        <sz val="10"/>
        <color theme="1"/>
        <rFont val="Calibri"/>
        <charset val="134"/>
        <scheme val="minor"/>
      </rPr>
      <t>Intensidad de CO</t>
    </r>
    <r>
      <rPr>
        <b/>
        <vertAlign val="subscript"/>
        <sz val="10"/>
        <color theme="1"/>
        <rFont val="Calibri"/>
        <charset val="134"/>
        <scheme val="minor"/>
      </rPr>
      <t>2</t>
    </r>
    <r>
      <rPr>
        <b/>
        <sz val="10"/>
        <color theme="1"/>
        <rFont val="Calibri"/>
        <charset val="134"/>
        <scheme val="minor"/>
      </rPr>
      <t xml:space="preserve"> de la red nacional o local (tCO</t>
    </r>
    <r>
      <rPr>
        <b/>
        <vertAlign val="subscript"/>
        <sz val="10"/>
        <color theme="1"/>
        <rFont val="Calibri"/>
        <charset val="134"/>
        <scheme val="minor"/>
      </rPr>
      <t>2</t>
    </r>
    <r>
      <rPr>
        <b/>
        <sz val="10"/>
        <color theme="1"/>
        <rFont val="Calibri"/>
        <charset val="134"/>
        <scheme val="minor"/>
      </rPr>
      <t xml:space="preserve"> / MWh)</t>
    </r>
  </si>
  <si>
    <t>Ahorro de CO2 (tCO2 / año)</t>
  </si>
  <si>
    <t>Tipo de combustible
(Si selecciona "otro", proporcione detalles en la última columna "Comentarios")</t>
  </si>
  <si>
    <t>Energía de combustible (GJ / año)</t>
  </si>
  <si>
    <r>
      <rPr>
        <b/>
        <sz val="10"/>
        <color theme="1"/>
        <rFont val="Calibri"/>
        <charset val="134"/>
        <scheme val="minor"/>
      </rPr>
      <t>Intensidad de CO</t>
    </r>
    <r>
      <rPr>
        <b/>
        <vertAlign val="subscript"/>
        <sz val="10"/>
        <color theme="1"/>
        <rFont val="Calibri"/>
        <charset val="134"/>
        <scheme val="minor"/>
      </rPr>
      <t>2</t>
    </r>
    <r>
      <rPr>
        <b/>
        <sz val="10"/>
        <color theme="1"/>
        <rFont val="Calibri"/>
        <charset val="134"/>
        <scheme val="minor"/>
      </rPr>
      <t xml:space="preserve"> del combustible
(gCO</t>
    </r>
    <r>
      <rPr>
        <b/>
        <vertAlign val="subscript"/>
        <sz val="10"/>
        <color theme="1"/>
        <rFont val="Calibri"/>
        <charset val="134"/>
        <scheme val="minor"/>
      </rPr>
      <t>2</t>
    </r>
    <r>
      <rPr>
        <b/>
        <sz val="10"/>
        <color theme="1"/>
        <rFont val="Calibri"/>
        <charset val="134"/>
        <scheme val="minor"/>
      </rPr>
      <t>/MJ)</t>
    </r>
  </si>
  <si>
    <r>
      <rPr>
        <b/>
        <sz val="10"/>
        <color theme="1"/>
        <rFont val="Calibri"/>
        <charset val="134"/>
        <scheme val="minor"/>
      </rPr>
      <t>Ahorro de CO</t>
    </r>
    <r>
      <rPr>
        <b/>
        <vertAlign val="subscript"/>
        <sz val="10"/>
        <color theme="1"/>
        <rFont val="Calibri"/>
        <charset val="134"/>
        <scheme val="minor"/>
      </rPr>
      <t>2</t>
    </r>
    <r>
      <rPr>
        <b/>
        <sz val="10"/>
        <color theme="1"/>
        <rFont val="Calibri"/>
        <charset val="134"/>
        <scheme val="minor"/>
      </rPr>
      <t xml:space="preserve"> (tCO</t>
    </r>
    <r>
      <rPr>
        <b/>
        <vertAlign val="subscript"/>
        <sz val="10"/>
        <color theme="1"/>
        <rFont val="Calibri"/>
        <charset val="134"/>
        <scheme val="minor"/>
      </rPr>
      <t>2</t>
    </r>
    <r>
      <rPr>
        <b/>
        <sz val="10"/>
        <color theme="1"/>
        <rFont val="Calibri"/>
        <charset val="134"/>
        <scheme val="minor"/>
      </rPr>
      <t>/yr)</t>
    </r>
  </si>
  <si>
    <r>
      <rPr>
        <b/>
        <sz val="10"/>
        <color theme="1"/>
        <rFont val="Calibri"/>
        <charset val="134"/>
        <scheme val="minor"/>
      </rPr>
      <t>Ahorro de agua
 (m</t>
    </r>
    <r>
      <rPr>
        <b/>
        <vertAlign val="superscript"/>
        <sz val="10"/>
        <color theme="1"/>
        <rFont val="Calibri"/>
        <charset val="134"/>
        <scheme val="minor"/>
      </rPr>
      <t>3</t>
    </r>
    <r>
      <rPr>
        <b/>
        <sz val="10"/>
        <color theme="1"/>
        <rFont val="Calibri"/>
        <charset val="134"/>
        <scheme val="minor"/>
      </rPr>
      <t>/yr)</t>
    </r>
  </si>
  <si>
    <t>Reducción de aguas residuales (datos cuantitativos o cualitativos)</t>
  </si>
  <si>
    <t>Material 1
(descripción)</t>
  </si>
  <si>
    <t>Material 1 
(toneladas/año)</t>
  </si>
  <si>
    <t>Material 2
(descripción)</t>
  </si>
  <si>
    <t>Material 2 
(toneladas/año)</t>
  </si>
  <si>
    <t>Inversión
(€)</t>
  </si>
  <si>
    <t>Ahorro anual
(€/año)</t>
  </si>
  <si>
    <t>Retorno de la inversión
(año)</t>
  </si>
  <si>
    <t>Otros beneficios (por ejemplo, mejores condiciones laborales, reducción de riesgos de accidentes, etc.)</t>
  </si>
  <si>
    <t>Comentarios</t>
  </si>
  <si>
    <t>Ejemplo de empresa # 1</t>
  </si>
  <si>
    <t>01/2016</t>
  </si>
  <si>
    <t>1er informe intermedio e informe detallado de la compañía</t>
  </si>
  <si>
    <t>Reemplazo de motores de eficiencia estándar con motores de eficiencia</t>
  </si>
  <si>
    <t>Implementado</t>
  </si>
  <si>
    <t>Medido</t>
  </si>
  <si>
    <t>Seleccione</t>
  </si>
  <si>
    <t>Se pueden cambiar otros motores, pero se recomienda esperar el final de su vida útil.</t>
  </si>
  <si>
    <t>Implemente control automático de combustión para caldera con medición de O2 en la red.</t>
  </si>
  <si>
    <t>Planificado</t>
  </si>
  <si>
    <t>Esperado</t>
  </si>
  <si>
    <t>Carbón</t>
  </si>
  <si>
    <t>Coal</t>
  </si>
  <si>
    <t>Suposiciones conservadoras. Según otros estudios de caso, se puede esperar un mayor ahorro (por lo tanto, una disminución del ROI)</t>
  </si>
  <si>
    <t>Nueva instalación para quemar los gases de escape producidos durante la reacción química .</t>
  </si>
  <si>
    <t>Improbable</t>
  </si>
  <si>
    <t>N.A.</t>
  </si>
  <si>
    <t>Reducción de la contaminación atmosférica y aumento de la calidad del aire para las comunidades vecinas.</t>
  </si>
  <si>
    <t>Se espera una nueva legislación en los próximos 5 años que obligará a la compañía a instalar esta opción</t>
  </si>
  <si>
    <t>Ejemplo de empresa # 2</t>
  </si>
  <si>
    <t>09/2016</t>
  </si>
  <si>
    <t>2do informe provisional</t>
  </si>
  <si>
    <t>Implementación de planta de tratamiento de aguas residuales para reutilización de agua.</t>
  </si>
  <si>
    <t>La DQO podría reducirse de 1,000 a 200 mg / l</t>
  </si>
  <si>
    <t>Se debe hacer un análisis adicional para evaluar la inversión. La compañía tomará una decisión después de este análisis.</t>
  </si>
  <si>
    <t>Repare fugas en la red de aire comprimido.</t>
  </si>
  <si>
    <t>Probable</t>
  </si>
  <si>
    <t>RESUMEN
NIVEL DE EMPRESA</t>
  </si>
  <si>
    <t>Nombre del parque industrial:</t>
  </si>
  <si>
    <t>Nombre de empresa y actividades</t>
  </si>
  <si>
    <t>Descripción de opciones</t>
  </si>
  <si>
    <t>Estado de implementación</t>
  </si>
  <si>
    <r>
      <rPr>
        <b/>
        <sz val="24"/>
        <color theme="0"/>
        <rFont val="Arial"/>
        <charset val="134"/>
      </rPr>
      <t xml:space="preserve">RESUMEN
</t>
    </r>
    <r>
      <rPr>
        <sz val="24"/>
        <color theme="0"/>
        <rFont val="Arial"/>
        <charset val="134"/>
      </rPr>
      <t>NIVEL DE PARQUE</t>
    </r>
  </si>
  <si>
    <t xml:space="preserve">Number of industries assessed </t>
  </si>
  <si>
    <t>Número total de opciones de RECP</t>
  </si>
  <si>
    <t>en total</t>
  </si>
  <si>
    <t>- Implementada</t>
  </si>
  <si>
    <t>- Implementación planificada</t>
  </si>
  <si>
    <t>- Implementación probable</t>
  </si>
  <si>
    <t>- Implementación Improbable</t>
  </si>
  <si>
    <t>Ahorro de electricidad</t>
  </si>
  <si>
    <t>MWh/año</t>
  </si>
  <si>
    <t xml:space="preserve">- Implementación probable </t>
  </si>
  <si>
    <t xml:space="preserve">- Implementación Improbable </t>
  </si>
  <si>
    <t>Ahorro de combustible fósil</t>
  </si>
  <si>
    <t>GJ/año</t>
  </si>
  <si>
    <t>- Probable Implementada</t>
  </si>
  <si>
    <t>- Improbable</t>
  </si>
  <si>
    <t xml:space="preserve">Reducción de emisiones de CO₂ </t>
  </si>
  <si>
    <t>t CO₂/año</t>
  </si>
  <si>
    <t>Ahorro de agua</t>
  </si>
  <si>
    <t>m³/año</t>
  </si>
  <si>
    <t>Ahorro de materiales y productos químicos (toneladas / año)</t>
  </si>
  <si>
    <t>t/año</t>
  </si>
  <si>
    <t>Ahorro financiero (en euros)</t>
  </si>
  <si>
    <t>€/año</t>
  </si>
  <si>
    <t>Retorno de la inversión (tiempo promedio de recuperación)</t>
  </si>
  <si>
    <t>año</t>
  </si>
  <si>
    <t>Los proyectos en parques eco industriales (PEI) y Eficiencia de Recursos y Proproducción más Limpia (RECP del Inglés) solo pueden ser completamente exitosos si brindan resultados e impactos concretos. Por lo tanto, es importante monitorear los resultados logrados de manera estandarizada y sistemática. Este es particularmente el caso de las organizaciones de desarrollo que se centran principalmente en la implementación de proyectos (como ONUDI).</t>
  </si>
  <si>
    <r>
      <t>Informe solo sobre un parque industrial con cada archivo de Excel. Si el proyecto cubre varios parques industriales, cree un archivo separado para cada parque industrial.
Si hay más de una opción RECP para una empresa, no tiene que repetir el nombre de la empresa. En este caso, puede dejar en blanco la siguiente fila de la columna "Nombre y actividades de la empresa".
El monitoreo cubre información básica sobre las opciones RECP identificadas e implementadas, ahorro de electricidad, ahorro de combustible, ahorro de agua, ahorro de materiales, ahorro financiero y otros beneficios.
En la hoja de trabajo se proporcionan ejemplos ilustrativos de cómo completar las columnas.
Intensidad de CO</t>
    </r>
    <r>
      <rPr>
        <vertAlign val="subscript"/>
        <sz val="11"/>
        <rFont val="Calibri"/>
        <charset val="134"/>
        <scheme val="minor"/>
      </rPr>
      <t>2</t>
    </r>
    <r>
      <rPr>
        <sz val="11"/>
        <rFont val="Calibri"/>
        <charset val="134"/>
        <scheme val="minor"/>
      </rPr>
      <t xml:space="preserve"> de los combustibles: 
• La mayoría de las cifras se han promediado del informe especial del Grupo Intergubernamental de Expertos sobre el Cambio Climático o Panel Intergubernamental del Cambio Climático (IPCC). 
• Para el biocombustible, se puede seleccionar la biomasa que conduce a la deforestación y la "biomasa renovable" (por ejemplo, madera reforestada). Si considera que su cifra se encuentra entre estos dos extremos, seleccione "Otros" y proporcione más detalles en la última columna "Comentarios". 
• También informe opciones que permitan reducir el consumo de biomasa renovable, es decir, sin ahorro de CO</t>
    </r>
    <r>
      <rPr>
        <vertAlign val="subscript"/>
        <sz val="11"/>
        <rFont val="Calibri"/>
        <charset val="134"/>
        <scheme val="minor"/>
      </rPr>
      <t>2</t>
    </r>
    <r>
      <rPr>
        <sz val="11"/>
        <rFont val="Calibri"/>
        <charset val="134"/>
        <scheme val="minor"/>
      </rPr>
      <t>.
 • Si una opción permite reemplazar los combustibles fósiles con biomasa renovable, puede suponer que el combustible fósil se guarda y seleccionar el combustible correspondiente en el menú desplegable. Si es necesario, proporcione detalles en la última columna. 
• En aras de la simplicidad, el valor reportado para los carbones es una media de la intensidad de CO</t>
    </r>
    <r>
      <rPr>
        <vertAlign val="subscript"/>
        <sz val="11"/>
        <rFont val="Calibri"/>
        <charset val="134"/>
        <scheme val="minor"/>
      </rPr>
      <t>2</t>
    </r>
    <r>
      <rPr>
        <sz val="11"/>
        <rFont val="Calibri"/>
        <charset val="134"/>
        <scheme val="minor"/>
      </rPr>
      <t xml:space="preserve"> de los carbones más comúnmente utilizados en la industria (es decir, antracita, carbón sub-bituminoso y bituminoso).</t>
    </r>
  </si>
  <si>
    <t xml:space="preserve">Manual ONUDI de Caja de herramientas de PEI </t>
  </si>
  <si>
    <t>Herramientas y methodologíoas para la Implementación de Producción más Limpia</t>
  </si>
  <si>
    <t>0.5 día - persona</t>
  </si>
  <si>
    <t>1 día - persona</t>
  </si>
  <si>
    <t>1 a 2 día - persona</t>
  </si>
  <si>
    <t>2 a 3 día - persona</t>
  </si>
  <si>
    <t>1 a 2 pdía -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</si>
</sst>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Y\Y\Y\Y"/>
    <numFmt numFmtId="168" formatCode="mm/yyyy"/>
  </numFmts>
  <fonts count="51">
    <font>
      <sz val="11"/>
      <color theme="1"/>
      <name val="Calibri"/>
      <charset val="134"/>
      <scheme val="minor"/>
    </font>
    <font>
      <sz val="9"/>
      <color theme="1"/>
      <name val="Calibri"/>
      <charset val="134"/>
      <scheme val="minor"/>
    </font>
    <font>
      <sz val="10"/>
      <color theme="1"/>
      <name val="Calibri"/>
      <charset val="134"/>
      <scheme val="minor"/>
    </font>
    <font>
      <b/>
      <sz val="11"/>
      <color theme="0"/>
      <name val="Calibri"/>
      <charset val="134"/>
      <scheme val="minor"/>
    </font>
    <font>
      <b/>
      <sz val="24"/>
      <color theme="0"/>
      <name val="Arial"/>
      <charset val="134"/>
    </font>
    <font>
      <b/>
      <sz val="11"/>
      <color theme="1"/>
      <name val="Arial"/>
      <charset val="134"/>
    </font>
    <font>
      <b/>
      <sz val="10"/>
      <name val="Calibri"/>
      <charset val="134"/>
      <scheme val="minor"/>
    </font>
    <font>
      <b/>
      <sz val="11"/>
      <color theme="1"/>
      <name val="Calibri"/>
      <charset val="134"/>
      <scheme val="minor"/>
    </font>
    <font>
      <b/>
      <sz val="11"/>
      <name val="Calibri"/>
      <charset val="134"/>
      <scheme val="minor"/>
    </font>
    <font>
      <sz val="11"/>
      <color theme="1" tint="0.34998626667073579"/>
      <name val="Calibri"/>
      <charset val="134"/>
      <scheme val="minor"/>
    </font>
    <font>
      <b/>
      <sz val="11"/>
      <color theme="1" tint="0.34998626667073579"/>
      <name val="Calibri"/>
      <charset val="134"/>
      <scheme val="minor"/>
    </font>
    <font>
      <i/>
      <sz val="11"/>
      <color theme="0" tint="-0.499984740745262"/>
      <name val="Calibri"/>
      <charset val="134"/>
      <scheme val="minor"/>
    </font>
    <font>
      <b/>
      <sz val="10"/>
      <color theme="1"/>
      <name val="Calibri"/>
      <charset val="134"/>
      <scheme val="minor"/>
    </font>
    <font>
      <sz val="8"/>
      <color theme="1"/>
      <name val="Calibri"/>
      <charset val="134"/>
      <scheme val="minor"/>
    </font>
    <font>
      <sz val="8"/>
      <color theme="1"/>
      <name val="Calibri"/>
      <charset val="204"/>
      <scheme val="minor"/>
    </font>
    <font>
      <sz val="10"/>
      <color theme="1" tint="0.499984740745262"/>
      <name val="Calibri"/>
      <charset val="134"/>
      <scheme val="minor"/>
    </font>
    <font>
      <sz val="10"/>
      <color theme="1"/>
      <name val="Calibri"/>
      <charset val="136"/>
      <scheme val="minor"/>
    </font>
    <font>
      <b/>
      <sz val="24"/>
      <color theme="0"/>
      <name val="Calibri"/>
      <charset val="134"/>
      <scheme val="minor"/>
    </font>
    <font>
      <sz val="10"/>
      <color theme="1" tint="0.34998626667073579"/>
      <name val="Calibri"/>
      <charset val="134"/>
      <scheme val="minor"/>
    </font>
    <font>
      <b/>
      <i/>
      <sz val="12"/>
      <name val="Calibri"/>
      <charset val="134"/>
      <scheme val="minor"/>
    </font>
    <font>
      <b/>
      <sz val="12"/>
      <name val="Calibri"/>
      <charset val="134"/>
      <scheme val="minor"/>
    </font>
    <font>
      <b/>
      <sz val="16"/>
      <color theme="0"/>
      <name val="Calibri"/>
      <charset val="134"/>
      <scheme val="minor"/>
    </font>
    <font>
      <b/>
      <sz val="12"/>
      <color theme="0"/>
      <name val="Calibri"/>
      <charset val="134"/>
      <scheme val="minor"/>
    </font>
    <font>
      <b/>
      <sz val="16"/>
      <name val="Calibri"/>
      <charset val="134"/>
      <scheme val="minor"/>
    </font>
    <font>
      <b/>
      <sz val="14"/>
      <color rgb="FF81BD38"/>
      <name val="Arial"/>
      <charset val="134"/>
    </font>
    <font>
      <b/>
      <sz val="20"/>
      <color theme="0"/>
      <name val="Arial"/>
      <charset val="134"/>
    </font>
    <font>
      <b/>
      <sz val="11"/>
      <color theme="0"/>
      <name val="Arial"/>
      <charset val="134"/>
    </font>
    <font>
      <b/>
      <sz val="14"/>
      <color theme="0"/>
      <name val="Arial"/>
      <charset val="134"/>
    </font>
    <font>
      <u/>
      <sz val="11"/>
      <color theme="10"/>
      <name val="Calibri"/>
      <charset val="134"/>
      <scheme val="minor"/>
    </font>
    <font>
      <sz val="11"/>
      <name val="Calibri"/>
      <charset val="134"/>
      <scheme val="minor"/>
    </font>
    <font>
      <b/>
      <sz val="14"/>
      <color rgb="FFD32D20"/>
      <name val="Calibri"/>
      <charset val="134"/>
      <scheme val="minor"/>
    </font>
    <font>
      <b/>
      <sz val="14"/>
      <color theme="0"/>
      <name val="Calibri"/>
      <charset val="134"/>
      <scheme val="minor"/>
    </font>
    <font>
      <sz val="12"/>
      <color theme="1"/>
      <name val="Calibri"/>
      <charset val="134"/>
      <scheme val="minor"/>
    </font>
    <font>
      <sz val="11"/>
      <color rgb="FFFF0000"/>
      <name val="Calibri"/>
      <charset val="134"/>
      <scheme val="minor"/>
    </font>
    <font>
      <b/>
      <sz val="14"/>
      <color theme="1" tint="0.34998626667073579"/>
      <name val="Calibri"/>
      <charset val="134"/>
      <scheme val="minor"/>
    </font>
    <font>
      <b/>
      <sz val="14"/>
      <color theme="1" tint="0.499984740745262"/>
      <name val="Calibri"/>
      <charset val="134"/>
      <scheme val="minor"/>
    </font>
    <font>
      <i/>
      <sz val="11"/>
      <name val="Calibri"/>
      <charset val="134"/>
      <scheme val="minor"/>
    </font>
    <font>
      <vertAlign val="superscript"/>
      <sz val="11"/>
      <color theme="1"/>
      <name val="Calibri"/>
      <charset val="134"/>
      <scheme val="minor"/>
    </font>
    <font>
      <b/>
      <sz val="11"/>
      <color rgb="FF4C1966"/>
      <name val="Calibri"/>
      <charset val="134"/>
      <scheme val="minor"/>
    </font>
    <font>
      <b/>
      <sz val="12"/>
      <color rgb="FFD32D20"/>
      <name val="Calibri"/>
      <charset val="134"/>
      <scheme val="minor"/>
    </font>
    <font>
      <b/>
      <sz val="12"/>
      <color rgb="FF4C1966"/>
      <name val="Calibri"/>
      <charset val="134"/>
      <scheme val="minor"/>
    </font>
    <font>
      <sz val="24"/>
      <color theme="0"/>
      <name val="Arial"/>
      <charset val="134"/>
    </font>
    <font>
      <b/>
      <vertAlign val="subscript"/>
      <sz val="10"/>
      <color theme="1"/>
      <name val="Calibri"/>
      <charset val="134"/>
      <scheme val="minor"/>
    </font>
    <font>
      <b/>
      <vertAlign val="superscript"/>
      <sz val="10"/>
      <color theme="1"/>
      <name val="Calibri"/>
      <charset val="134"/>
      <scheme val="minor"/>
    </font>
    <font>
      <vertAlign val="subscript"/>
      <sz val="11"/>
      <name val="Calibri"/>
      <charset val="134"/>
      <scheme val="minor"/>
    </font>
    <font>
      <i/>
      <vertAlign val="superscript"/>
      <sz val="11"/>
      <name val="Calibri"/>
      <charset val="134"/>
      <scheme val="minor"/>
    </font>
    <font>
      <i/>
      <sz val="11"/>
      <color theme="1"/>
      <name val="Calibri"/>
      <charset val="134"/>
      <scheme val="minor"/>
    </font>
    <font>
      <vertAlign val="superscript"/>
      <sz val="11"/>
      <name val="Calibri"/>
      <charset val="134"/>
      <scheme val="minor"/>
    </font>
    <font>
      <b/>
      <sz val="11"/>
      <color rgb="FFFFC000"/>
      <name val="Calibri"/>
      <charset val="134"/>
      <scheme val="minor"/>
    </font>
    <font>
      <b/>
      <sz val="14"/>
      <color rgb="FFFFC000"/>
      <name val="Calibri"/>
      <charset val="134"/>
      <scheme val="minor"/>
    </font>
    <font>
      <sz val="9"/>
      <color indexed="81"/>
      <name val="Tahoma"/>
      <charset val="1"/>
    </font>
  </fonts>
  <fills count="16">
    <fill>
      <patternFill patternType="none"/>
    </fill>
    <fill>
      <patternFill patternType="gray125"/>
    </fill>
    <fill>
      <patternFill patternType="solid">
        <fgColor rgb="FFD32D20"/>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6DE"/>
        <bgColor indexed="64"/>
      </patternFill>
    </fill>
    <fill>
      <patternFill patternType="solid">
        <fgColor rgb="FF005394"/>
        <bgColor indexed="64"/>
      </patternFill>
    </fill>
    <fill>
      <patternFill patternType="solid">
        <fgColor rgb="FFF9C51F"/>
        <bgColor indexed="64"/>
      </patternFill>
    </fill>
    <fill>
      <patternFill patternType="solid">
        <fgColor rgb="FFD9E1F2"/>
        <bgColor indexed="64"/>
      </patternFill>
    </fill>
    <fill>
      <patternFill patternType="solid">
        <fgColor rgb="FFE9E9E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64">
    <border>
      <left/>
      <right/>
      <top/>
      <bottom/>
      <diagonal/>
    </border>
    <border>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medium">
        <color rgb="FFD32D20"/>
      </left>
      <right/>
      <top style="medium">
        <color rgb="FFD32D20"/>
      </top>
      <bottom/>
      <diagonal/>
    </border>
    <border>
      <left/>
      <right/>
      <top style="medium">
        <color rgb="FFD32D20"/>
      </top>
      <bottom/>
      <diagonal/>
    </border>
    <border>
      <left style="medium">
        <color rgb="FFD32D20"/>
      </left>
      <right/>
      <top/>
      <bottom/>
      <diagonal/>
    </border>
    <border>
      <left style="medium">
        <color rgb="FFD32D20"/>
      </left>
      <right/>
      <top/>
      <bottom style="medium">
        <color rgb="FFD32D20"/>
      </bottom>
      <diagonal/>
    </border>
    <border>
      <left/>
      <right/>
      <top/>
      <bottom style="medium">
        <color rgb="FFD32D20"/>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style="medium">
        <color rgb="FFC00000"/>
      </left>
      <right/>
      <top/>
      <bottom/>
      <diagonal/>
    </border>
    <border>
      <left/>
      <right style="medium">
        <color rgb="FFD32D20"/>
      </right>
      <top style="medium">
        <color rgb="FFD32D20"/>
      </top>
      <bottom/>
      <diagonal/>
    </border>
    <border>
      <left/>
      <right style="medium">
        <color rgb="FFD32D20"/>
      </right>
      <top/>
      <bottom/>
      <diagonal/>
    </border>
    <border>
      <left/>
      <right style="medium">
        <color rgb="FFD32D20"/>
      </right>
      <top/>
      <bottom style="medium">
        <color rgb="FFD32D2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style="medium">
        <color rgb="FFC00000"/>
      </right>
      <top style="medium">
        <color rgb="FFC00000"/>
      </top>
      <bottom style="thin">
        <color rgb="FFC00000"/>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28" fillId="0" borderId="0" applyNumberFormat="0" applyFill="0" applyBorder="0" applyAlignment="0" applyProtection="0"/>
    <xf numFmtId="0" fontId="8" fillId="8" borderId="11" applyAlignment="0">
      <alignment horizontal="right" vertical="center"/>
    </xf>
  </cellStyleXfs>
  <cellXfs count="350">
    <xf numFmtId="0" fontId="0" fillId="0" borderId="0" xfId="0"/>
    <xf numFmtId="0" fontId="0" fillId="2" borderId="0" xfId="0" applyFill="1" applyAlignment="1">
      <alignment wrapText="1"/>
    </xf>
    <xf numFmtId="0" fontId="1" fillId="0" borderId="0" xfId="0" applyFont="1" applyAlignment="1">
      <alignment vertical="center"/>
    </xf>
    <xf numFmtId="0" fontId="0" fillId="0" borderId="0" xfId="0" applyAlignment="1" applyProtection="1">
      <alignment vertical="center"/>
      <protection hidden="1"/>
    </xf>
    <xf numFmtId="0" fontId="2" fillId="0" borderId="0" xfId="0" applyFont="1" applyProtection="1">
      <protection hidden="1"/>
    </xf>
    <xf numFmtId="0" fontId="1" fillId="0" borderId="0" xfId="0" applyFont="1" applyProtection="1">
      <protection hidden="1"/>
    </xf>
    <xf numFmtId="0" fontId="0" fillId="0" borderId="0" xfId="0" applyProtection="1">
      <protection hidden="1"/>
    </xf>
    <xf numFmtId="0" fontId="0" fillId="0" borderId="0" xfId="0" applyAlignment="1" applyProtection="1">
      <alignment horizontal="left" vertical="center"/>
      <protection hidden="1"/>
    </xf>
    <xf numFmtId="0" fontId="0" fillId="0" borderId="0" xfId="0" applyAlignment="1" applyProtection="1">
      <alignment horizontal="center"/>
      <protection hidden="1"/>
    </xf>
    <xf numFmtId="0" fontId="0" fillId="2" borderId="0" xfId="0" applyFill="1" applyAlignment="1">
      <alignment horizont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49" fontId="1" fillId="0" borderId="0" xfId="0" applyNumberFormat="1" applyFont="1" applyAlignment="1">
      <alignment vertical="center"/>
    </xf>
    <xf numFmtId="49" fontId="1" fillId="0" borderId="0" xfId="0" applyNumberFormat="1" applyFont="1" applyAlignment="1">
      <alignment horizontal="center" vertical="center"/>
    </xf>
    <xf numFmtId="0" fontId="1" fillId="0" borderId="0" xfId="0" applyFont="1" applyAlignment="1">
      <alignment horizontal="left" vertical="center" wrapText="1"/>
    </xf>
    <xf numFmtId="0" fontId="5" fillId="3" borderId="0" xfId="0" applyFont="1" applyFill="1" applyBorder="1" applyAlignment="1" applyProtection="1">
      <alignment horizontal="right" vertical="center"/>
      <protection hidden="1"/>
    </xf>
    <xf numFmtId="0" fontId="6" fillId="0" borderId="0" xfId="0" applyFont="1" applyAlignment="1" applyProtection="1">
      <alignment vertical="center"/>
      <protection hidden="1"/>
    </xf>
    <xf numFmtId="0" fontId="7" fillId="4" borderId="1" xfId="0" applyFont="1" applyFill="1" applyBorder="1" applyAlignment="1">
      <alignment vertical="center" wrapText="1"/>
    </xf>
    <xf numFmtId="3" fontId="8" fillId="4" borderId="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5" borderId="1" xfId="0" applyFont="1" applyFill="1" applyBorder="1" applyAlignment="1">
      <alignment vertical="center" wrapText="1"/>
    </xf>
    <xf numFmtId="3" fontId="8" fillId="5" borderId="2"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3" fontId="11"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4" fontId="8" fillId="5" borderId="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wrapText="1"/>
    </xf>
    <xf numFmtId="0" fontId="1" fillId="0" borderId="0" xfId="0" applyFont="1" applyAlignment="1">
      <alignment vertical="center" wrapText="1"/>
    </xf>
    <xf numFmtId="0" fontId="5" fillId="3" borderId="0" xfId="0" applyFont="1" applyFill="1" applyBorder="1" applyAlignment="1" applyProtection="1">
      <alignment horizontal="center" vertical="center"/>
      <protection hidden="1"/>
    </xf>
    <xf numFmtId="0" fontId="5" fillId="4" borderId="0" xfId="0" applyFont="1" applyFill="1" applyBorder="1" applyAlignment="1" applyProtection="1">
      <alignment vertical="center"/>
      <protection hidden="1"/>
    </xf>
    <xf numFmtId="0" fontId="12" fillId="3" borderId="0" xfId="0" applyFont="1" applyFill="1" applyAlignment="1" applyProtection="1">
      <alignment horizontal="left" vertical="center"/>
      <protection hidden="1"/>
    </xf>
    <xf numFmtId="0" fontId="7" fillId="3" borderId="0" xfId="0" applyFont="1" applyFill="1" applyAlignment="1" applyProtection="1">
      <alignment horizontal="center" vertical="center"/>
      <protection hidden="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0" fontId="1" fillId="3" borderId="10" xfId="0" applyFont="1" applyFill="1" applyBorder="1" applyAlignment="1" applyProtection="1">
      <alignment horizontal="left" vertical="center" wrapText="1" indent="1"/>
      <protection hidden="1"/>
    </xf>
    <xf numFmtId="0" fontId="1" fillId="3" borderId="11" xfId="0" applyFont="1" applyFill="1" applyBorder="1" applyAlignment="1" applyProtection="1">
      <alignment horizontal="left" vertical="center" wrapText="1" indent="1"/>
      <protection hidden="1"/>
    </xf>
    <xf numFmtId="0" fontId="1" fillId="3" borderId="12" xfId="0" applyFont="1" applyFill="1" applyBorder="1" applyAlignment="1" applyProtection="1">
      <alignment horizontal="left" vertical="center" wrapText="1" indent="1"/>
      <protection hidden="1"/>
    </xf>
    <xf numFmtId="0" fontId="0" fillId="2" borderId="0" xfId="0" applyFont="1" applyFill="1" applyAlignment="1">
      <alignment wrapText="1"/>
    </xf>
    <xf numFmtId="0" fontId="13" fillId="0" borderId="0" xfId="0" applyFont="1" applyAlignment="1">
      <alignment vertical="center"/>
    </xf>
    <xf numFmtId="0" fontId="2" fillId="0" borderId="0" xfId="0" applyFont="1" applyAlignment="1">
      <alignment vertical="center"/>
    </xf>
    <xf numFmtId="0" fontId="14" fillId="0" borderId="0" xfId="0" applyFont="1" applyAlignment="1" applyProtection="1">
      <alignment vertical="center"/>
      <protection hidden="1"/>
    </xf>
    <xf numFmtId="0" fontId="15" fillId="6" borderId="13" xfId="0" applyFont="1" applyFill="1" applyBorder="1" applyAlignment="1">
      <alignment vertical="center"/>
    </xf>
    <xf numFmtId="0" fontId="15" fillId="6" borderId="0" xfId="0" applyFont="1" applyFill="1" applyAlignment="1">
      <alignment vertical="center"/>
    </xf>
    <xf numFmtId="0" fontId="16" fillId="3" borderId="0" xfId="0" applyFont="1" applyFill="1" applyAlignment="1">
      <alignment vertical="center"/>
    </xf>
    <xf numFmtId="0" fontId="16" fillId="6" borderId="0" xfId="0" applyFont="1" applyFill="1" applyAlignment="1">
      <alignment vertical="center"/>
    </xf>
    <xf numFmtId="0" fontId="13" fillId="0" borderId="0" xfId="0" applyFont="1"/>
    <xf numFmtId="49" fontId="13" fillId="0" borderId="0" xfId="0" applyNumberFormat="1" applyFont="1" applyAlignment="1">
      <alignment horizontal="center"/>
    </xf>
    <xf numFmtId="49" fontId="13" fillId="0" borderId="0" xfId="0" applyNumberFormat="1" applyFont="1"/>
    <xf numFmtId="0" fontId="13" fillId="0" borderId="0" xfId="0" applyFont="1" applyAlignment="1">
      <alignment horizontal="left" wrapText="1"/>
    </xf>
    <xf numFmtId="0" fontId="13" fillId="0" borderId="0" xfId="0" applyFont="1" applyAlignment="1">
      <alignment horizontal="center"/>
    </xf>
    <xf numFmtId="2" fontId="13" fillId="0" borderId="0" xfId="0" applyNumberFormat="1" applyFont="1"/>
    <xf numFmtId="0" fontId="13" fillId="0" borderId="0" xfId="0" applyFont="1" applyAlignment="1">
      <alignment wrapText="1"/>
    </xf>
    <xf numFmtId="0" fontId="3" fillId="2" borderId="0" xfId="0" applyFont="1" applyFill="1" applyAlignment="1">
      <alignment horizontal="left"/>
    </xf>
    <xf numFmtId="0" fontId="3" fillId="2" borderId="0" xfId="0" applyFont="1" applyFill="1"/>
    <xf numFmtId="0" fontId="17" fillId="2" borderId="0" xfId="0" applyFont="1" applyFill="1" applyAlignment="1">
      <alignment vertical="center" wrapText="1"/>
    </xf>
    <xf numFmtId="0" fontId="17" fillId="2" borderId="0" xfId="0" applyFont="1" applyFill="1" applyAlignment="1">
      <alignment horizontal="center" vertical="center" wrapText="1"/>
    </xf>
    <xf numFmtId="49" fontId="13" fillId="0" borderId="0" xfId="0" applyNumberFormat="1" applyFont="1" applyAlignment="1">
      <alignment horizontal="center" vertical="center"/>
    </xf>
    <xf numFmtId="49" fontId="13"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right" vertical="center"/>
    </xf>
    <xf numFmtId="166" fontId="18" fillId="6" borderId="14" xfId="0" applyNumberFormat="1" applyFont="1" applyFill="1" applyBorder="1" applyAlignment="1" applyProtection="1">
      <alignment horizontal="center" vertical="center" wrapText="1"/>
      <protection locked="0"/>
    </xf>
    <xf numFmtId="166" fontId="18" fillId="6" borderId="14" xfId="0" applyNumberFormat="1" applyFont="1" applyFill="1" applyBorder="1" applyAlignment="1" applyProtection="1">
      <alignment horizontal="left" vertical="center" wrapText="1" indent="1"/>
      <protection locked="0"/>
    </xf>
    <xf numFmtId="0" fontId="2" fillId="0" borderId="0" xfId="0" applyFont="1" applyAlignment="1">
      <alignment horizontal="center" vertical="center"/>
    </xf>
    <xf numFmtId="0" fontId="18" fillId="6" borderId="11"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left" vertical="center" wrapText="1" indent="1"/>
      <protection locked="0"/>
    </xf>
    <xf numFmtId="49" fontId="19" fillId="0" borderId="0" xfId="0" applyNumberFormat="1" applyFont="1" applyAlignment="1" applyProtection="1">
      <alignment horizontal="left" vertical="center" wrapText="1"/>
      <protection locked="0"/>
    </xf>
    <xf numFmtId="49" fontId="19" fillId="0" borderId="0" xfId="0" applyNumberFormat="1" applyFont="1" applyAlignment="1" applyProtection="1">
      <alignment horizontal="center" vertical="center" wrapText="1"/>
      <protection locked="0"/>
    </xf>
    <xf numFmtId="49" fontId="20" fillId="0" borderId="0" xfId="0" applyNumberFormat="1" applyFont="1" applyAlignment="1" applyProtection="1">
      <alignment horizontal="left" vertical="center" wrapText="1"/>
      <protection locked="0"/>
    </xf>
    <xf numFmtId="49" fontId="20" fillId="0" borderId="0" xfId="0" applyNumberFormat="1" applyFont="1" applyAlignment="1" applyProtection="1">
      <alignment horizontal="center" vertical="center" wrapText="1"/>
      <protection locked="0"/>
    </xf>
    <xf numFmtId="0" fontId="15" fillId="10" borderId="15" xfId="0" applyFont="1" applyFill="1" applyBorder="1" applyAlignment="1" applyProtection="1">
      <alignment horizontal="left" vertical="center" wrapText="1" indent="1"/>
      <protection hidden="1"/>
    </xf>
    <xf numFmtId="49" fontId="15" fillId="10" borderId="16" xfId="0" applyNumberFormat="1" applyFont="1" applyFill="1" applyBorder="1" applyAlignment="1" applyProtection="1">
      <alignment horizontal="center" vertical="center" wrapText="1"/>
      <protection hidden="1"/>
    </xf>
    <xf numFmtId="49" fontId="15" fillId="10" borderId="16" xfId="0" applyNumberFormat="1" applyFont="1" applyFill="1" applyBorder="1" applyAlignment="1" applyProtection="1">
      <alignment horizontal="left" vertical="center" wrapText="1" indent="1"/>
      <protection hidden="1"/>
    </xf>
    <xf numFmtId="0" fontId="15" fillId="10" borderId="16" xfId="0" applyFont="1" applyFill="1" applyBorder="1" applyAlignment="1" applyProtection="1">
      <alignment horizontal="center" vertical="center" wrapText="1"/>
      <protection hidden="1"/>
    </xf>
    <xf numFmtId="168" fontId="15" fillId="10" borderId="16" xfId="0" applyNumberFormat="1" applyFont="1" applyFill="1" applyBorder="1" applyAlignment="1" applyProtection="1">
      <alignment horizontal="center" vertical="center" wrapText="1"/>
      <protection hidden="1"/>
    </xf>
    <xf numFmtId="0" fontId="15" fillId="10" borderId="17" xfId="0" applyFont="1" applyFill="1" applyBorder="1" applyAlignment="1" applyProtection="1">
      <alignment horizontal="center" vertical="center" wrapText="1"/>
      <protection hidden="1"/>
    </xf>
    <xf numFmtId="4" fontId="15" fillId="10" borderId="15" xfId="0" applyNumberFormat="1" applyFont="1" applyFill="1" applyBorder="1" applyAlignment="1" applyProtection="1">
      <alignment horizontal="center" vertical="center"/>
      <protection hidden="1"/>
    </xf>
    <xf numFmtId="0" fontId="15" fillId="10" borderId="18" xfId="0" applyFont="1" applyFill="1" applyBorder="1" applyAlignment="1" applyProtection="1">
      <alignment horizontal="left" vertical="center" wrapText="1" indent="1"/>
      <protection hidden="1"/>
    </xf>
    <xf numFmtId="49" fontId="15" fillId="10" borderId="19" xfId="0" applyNumberFormat="1" applyFont="1" applyFill="1" applyBorder="1" applyAlignment="1" applyProtection="1">
      <alignment horizontal="center" vertical="center" wrapText="1"/>
      <protection hidden="1"/>
    </xf>
    <xf numFmtId="49" fontId="15" fillId="10" borderId="19" xfId="0" applyNumberFormat="1" applyFont="1" applyFill="1" applyBorder="1" applyAlignment="1" applyProtection="1">
      <alignment horizontal="left" vertical="center" wrapText="1" indent="1"/>
      <protection hidden="1"/>
    </xf>
    <xf numFmtId="0" fontId="15" fillId="10" borderId="19" xfId="0" applyFont="1" applyFill="1" applyBorder="1" applyAlignment="1" applyProtection="1">
      <alignment horizontal="center" vertical="center" wrapText="1"/>
      <protection hidden="1"/>
    </xf>
    <xf numFmtId="168" fontId="15" fillId="10" borderId="19" xfId="0" applyNumberFormat="1" applyFont="1" applyFill="1" applyBorder="1" applyAlignment="1" applyProtection="1">
      <alignment horizontal="center" vertical="center" wrapText="1"/>
      <protection hidden="1"/>
    </xf>
    <xf numFmtId="0" fontId="15" fillId="10" borderId="20" xfId="0" applyFont="1" applyFill="1" applyBorder="1" applyAlignment="1" applyProtection="1">
      <alignment horizontal="center" vertical="center" wrapText="1"/>
      <protection hidden="1"/>
    </xf>
    <xf numFmtId="4" fontId="15" fillId="10" borderId="18" xfId="0" applyNumberFormat="1" applyFont="1" applyFill="1" applyBorder="1" applyAlignment="1" applyProtection="1">
      <alignment horizontal="center" vertical="center"/>
      <protection hidden="1"/>
    </xf>
    <xf numFmtId="0" fontId="12" fillId="6" borderId="21" xfId="0" applyFont="1" applyFill="1" applyBorder="1" applyAlignment="1" applyProtection="1">
      <alignment horizontal="left" vertical="center" wrapText="1" indent="1"/>
      <protection locked="0"/>
    </xf>
    <xf numFmtId="49" fontId="2" fillId="6" borderId="22" xfId="0" applyNumberFormat="1" applyFont="1" applyFill="1" applyBorder="1" applyAlignment="1" applyProtection="1">
      <alignment horizontal="center" vertical="center" wrapText="1"/>
      <protection locked="0"/>
    </xf>
    <xf numFmtId="49" fontId="2" fillId="6" borderId="22" xfId="0" applyNumberFormat="1" applyFont="1" applyFill="1" applyBorder="1" applyAlignment="1" applyProtection="1">
      <alignment horizontal="left" vertical="center" wrapText="1" indent="1"/>
      <protection locked="0"/>
    </xf>
    <xf numFmtId="0" fontId="2" fillId="6" borderId="22" xfId="0" applyFont="1" applyFill="1" applyBorder="1" applyAlignment="1" applyProtection="1">
      <alignment horizontal="center" vertical="center" wrapText="1"/>
      <protection locked="0"/>
    </xf>
    <xf numFmtId="168" fontId="2" fillId="6" borderId="22"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4" fontId="2" fillId="6" borderId="21" xfId="0" applyNumberFormat="1" applyFont="1" applyFill="1" applyBorder="1" applyAlignment="1" applyProtection="1">
      <alignment horizontal="center" vertical="center"/>
      <protection locked="0"/>
    </xf>
    <xf numFmtId="49" fontId="2" fillId="6" borderId="16" xfId="0" applyNumberFormat="1" applyFont="1" applyFill="1" applyBorder="1" applyAlignment="1" applyProtection="1">
      <alignment horizontal="center" vertical="center" wrapText="1"/>
      <protection locked="0"/>
    </xf>
    <xf numFmtId="49" fontId="2" fillId="6" borderId="16" xfId="0" applyNumberFormat="1" applyFont="1" applyFill="1" applyBorder="1" applyAlignment="1" applyProtection="1">
      <alignment horizontal="left" vertical="center" wrapText="1" indent="1"/>
      <protection locked="0"/>
    </xf>
    <xf numFmtId="0" fontId="2" fillId="6" borderId="16" xfId="0" applyFont="1" applyFill="1" applyBorder="1" applyAlignment="1" applyProtection="1">
      <alignment horizontal="center" vertical="center" wrapText="1"/>
      <protection locked="0"/>
    </xf>
    <xf numFmtId="168" fontId="2" fillId="6" borderId="16" xfId="0" applyNumberFormat="1"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4" fontId="2" fillId="6" borderId="15" xfId="0" applyNumberFormat="1" applyFont="1" applyFill="1" applyBorder="1" applyAlignment="1" applyProtection="1">
      <alignment horizontal="center" vertical="center"/>
      <protection locked="0"/>
    </xf>
    <xf numFmtId="0" fontId="12" fillId="6" borderId="15" xfId="0" applyFont="1" applyFill="1" applyBorder="1" applyAlignment="1" applyProtection="1">
      <alignment horizontal="left" vertical="center" wrapText="1" indent="1"/>
      <protection locked="0"/>
    </xf>
    <xf numFmtId="2" fontId="0" fillId="2" borderId="0" xfId="0" applyNumberFormat="1" applyFill="1" applyAlignment="1">
      <alignment wrapText="1"/>
    </xf>
    <xf numFmtId="0" fontId="0" fillId="2" borderId="0" xfId="0" applyFont="1" applyFill="1" applyAlignment="1">
      <alignment horizontal="center" wrapText="1"/>
    </xf>
    <xf numFmtId="2" fontId="0" fillId="2" borderId="0" xfId="0" applyNumberFormat="1" applyFont="1" applyFill="1" applyAlignment="1">
      <alignment wrapText="1"/>
    </xf>
    <xf numFmtId="2" fontId="13" fillId="0" borderId="0" xfId="0" applyNumberFormat="1" applyFont="1" applyAlignment="1">
      <alignment vertical="center"/>
    </xf>
    <xf numFmtId="0" fontId="13" fillId="0" borderId="0" xfId="0" applyFont="1" applyAlignment="1">
      <alignment vertical="center" wrapText="1"/>
    </xf>
    <xf numFmtId="0" fontId="13" fillId="0" borderId="0" xfId="0" applyFont="1" applyAlignment="1" applyProtection="1">
      <alignment horizontal="center" vertical="center"/>
      <protection hidden="1"/>
    </xf>
    <xf numFmtId="0" fontId="2" fillId="0" borderId="0" xfId="0" applyFont="1" applyAlignment="1">
      <alignment horizontal="left" vertical="center" wrapText="1"/>
    </xf>
    <xf numFmtId="4" fontId="15" fillId="10" borderId="16" xfId="0" applyNumberFormat="1" applyFont="1" applyFill="1" applyBorder="1" applyAlignment="1" applyProtection="1">
      <alignment horizontal="center" vertical="center"/>
      <protection hidden="1"/>
    </xf>
    <xf numFmtId="2" fontId="15" fillId="10" borderId="17" xfId="0" applyNumberFormat="1" applyFont="1" applyFill="1" applyBorder="1" applyAlignment="1" applyProtection="1">
      <alignment horizontal="center" vertical="center"/>
      <protection hidden="1"/>
    </xf>
    <xf numFmtId="0" fontId="15" fillId="10" borderId="15" xfId="0" applyFont="1" applyFill="1" applyBorder="1" applyAlignment="1" applyProtection="1">
      <alignment horizontal="center" vertical="center" wrapText="1"/>
      <protection hidden="1"/>
    </xf>
    <xf numFmtId="4" fontId="15" fillId="10" borderId="16" xfId="0" applyNumberFormat="1" applyFont="1" applyFill="1" applyBorder="1" applyAlignment="1" applyProtection="1">
      <alignment horizontal="center" vertical="center" wrapText="1"/>
      <protection hidden="1"/>
    </xf>
    <xf numFmtId="4" fontId="15" fillId="10" borderId="17" xfId="0" applyNumberFormat="1" applyFont="1" applyFill="1" applyBorder="1" applyAlignment="1" applyProtection="1">
      <alignment horizontal="center" vertical="center"/>
      <protection hidden="1"/>
    </xf>
    <xf numFmtId="3" fontId="15" fillId="10" borderId="15" xfId="0" applyNumberFormat="1" applyFont="1" applyFill="1" applyBorder="1" applyAlignment="1" applyProtection="1">
      <alignment horizontal="center" vertical="center" wrapText="1"/>
      <protection hidden="1"/>
    </xf>
    <xf numFmtId="49" fontId="15" fillId="10" borderId="5" xfId="0" applyNumberFormat="1" applyFont="1" applyFill="1" applyBorder="1" applyAlignment="1" applyProtection="1">
      <alignment horizontal="center" vertical="center" wrapText="1"/>
      <protection hidden="1"/>
    </xf>
    <xf numFmtId="4" fontId="15" fillId="10" borderId="19" xfId="0" applyNumberFormat="1" applyFont="1" applyFill="1" applyBorder="1" applyAlignment="1" applyProtection="1">
      <alignment horizontal="center" vertical="center"/>
      <protection hidden="1"/>
    </xf>
    <xf numFmtId="2" fontId="15" fillId="10" borderId="20" xfId="0" applyNumberFormat="1" applyFont="1" applyFill="1" applyBorder="1" applyAlignment="1" applyProtection="1">
      <alignment horizontal="center" vertical="center"/>
      <protection hidden="1"/>
    </xf>
    <xf numFmtId="0" fontId="15" fillId="10" borderId="18" xfId="0" applyFont="1" applyFill="1" applyBorder="1" applyAlignment="1" applyProtection="1">
      <alignment horizontal="center" vertical="center" wrapText="1"/>
      <protection hidden="1"/>
    </xf>
    <xf numFmtId="4" fontId="15" fillId="10" borderId="19" xfId="0" applyNumberFormat="1" applyFont="1" applyFill="1" applyBorder="1" applyAlignment="1" applyProtection="1">
      <alignment horizontal="center" vertical="center" wrapText="1"/>
      <protection hidden="1"/>
    </xf>
    <xf numFmtId="4" fontId="15" fillId="10" borderId="20" xfId="0" applyNumberFormat="1" applyFont="1" applyFill="1" applyBorder="1" applyAlignment="1" applyProtection="1">
      <alignment horizontal="center" vertical="center"/>
      <protection hidden="1"/>
    </xf>
    <xf numFmtId="3" fontId="15" fillId="10" borderId="18" xfId="0" applyNumberFormat="1" applyFont="1" applyFill="1" applyBorder="1" applyAlignment="1" applyProtection="1">
      <alignment horizontal="center" vertical="center" wrapText="1"/>
      <protection hidden="1"/>
    </xf>
    <xf numFmtId="49" fontId="15" fillId="10" borderId="30" xfId="0" applyNumberFormat="1" applyFont="1" applyFill="1" applyBorder="1" applyAlignment="1" applyProtection="1">
      <alignment horizontal="center" vertical="center" wrapText="1"/>
      <protection hidden="1"/>
    </xf>
    <xf numFmtId="4" fontId="2" fillId="6" borderId="22" xfId="0" applyNumberFormat="1" applyFont="1" applyFill="1" applyBorder="1" applyAlignment="1" applyProtection="1">
      <alignment horizontal="center" vertical="center"/>
      <protection locked="0"/>
    </xf>
    <xf numFmtId="2" fontId="2" fillId="9" borderId="23" xfId="0" applyNumberFormat="1" applyFont="1" applyFill="1" applyBorder="1" applyAlignment="1" applyProtection="1">
      <alignment horizontal="center" vertical="center"/>
      <protection hidden="1"/>
    </xf>
    <xf numFmtId="0" fontId="2" fillId="6" borderId="21" xfId="0" applyFont="1" applyFill="1" applyBorder="1" applyAlignment="1" applyProtection="1">
      <alignment horizontal="center" vertical="center" wrapText="1"/>
      <protection locked="0"/>
    </xf>
    <xf numFmtId="4" fontId="2" fillId="9" borderId="22" xfId="0" applyNumberFormat="1" applyFont="1" applyFill="1" applyBorder="1" applyAlignment="1" applyProtection="1">
      <alignment horizontal="center" vertical="center" wrapText="1"/>
      <protection hidden="1"/>
    </xf>
    <xf numFmtId="4" fontId="2" fillId="9" borderId="23" xfId="0" applyNumberFormat="1" applyFont="1" applyFill="1" applyBorder="1" applyAlignment="1" applyProtection="1">
      <alignment horizontal="center" vertical="center"/>
      <protection hidden="1"/>
    </xf>
    <xf numFmtId="3" fontId="2" fillId="6" borderId="21" xfId="0" applyNumberFormat="1" applyFont="1" applyFill="1" applyBorder="1" applyAlignment="1" applyProtection="1">
      <alignment horizontal="center" vertical="center" wrapText="1"/>
      <protection locked="0"/>
    </xf>
    <xf numFmtId="49" fontId="2" fillId="6" borderId="23" xfId="0" applyNumberFormat="1" applyFont="1" applyFill="1" applyBorder="1" applyAlignment="1" applyProtection="1">
      <alignment horizontal="center" vertical="center" wrapText="1"/>
      <protection locked="0"/>
    </xf>
    <xf numFmtId="4" fontId="2" fillId="6" borderId="16" xfId="0" applyNumberFormat="1" applyFont="1" applyFill="1" applyBorder="1" applyAlignment="1" applyProtection="1">
      <alignment horizontal="center" vertical="center"/>
      <protection locked="0"/>
    </xf>
    <xf numFmtId="2" fontId="2" fillId="9" borderId="17" xfId="0" applyNumberFormat="1"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wrapText="1"/>
      <protection locked="0"/>
    </xf>
    <xf numFmtId="4" fontId="2" fillId="9" borderId="16" xfId="0" applyNumberFormat="1" applyFont="1" applyFill="1" applyBorder="1" applyAlignment="1" applyProtection="1">
      <alignment horizontal="center" vertical="center" wrapText="1"/>
      <protection hidden="1"/>
    </xf>
    <xf numFmtId="4" fontId="2" fillId="9" borderId="17" xfId="0" applyNumberFormat="1" applyFont="1" applyFill="1" applyBorder="1" applyAlignment="1" applyProtection="1">
      <alignment horizontal="center" vertical="center"/>
      <protection hidden="1"/>
    </xf>
    <xf numFmtId="3" fontId="2" fillId="6" borderId="15" xfId="0" applyNumberFormat="1" applyFont="1" applyFill="1" applyBorder="1" applyAlignment="1" applyProtection="1">
      <alignment horizontal="center" vertical="center" wrapText="1"/>
      <protection locked="0"/>
    </xf>
    <xf numFmtId="49" fontId="2" fillId="6" borderId="17" xfId="0" applyNumberFormat="1" applyFont="1" applyFill="1" applyBorder="1" applyAlignment="1" applyProtection="1">
      <alignment horizontal="center" vertical="center" wrapText="1"/>
      <protection locked="0"/>
    </xf>
    <xf numFmtId="0" fontId="13" fillId="0" borderId="0" xfId="0" applyFont="1" applyAlignment="1" applyProtection="1">
      <alignment vertical="center"/>
      <protection hidden="1"/>
    </xf>
    <xf numFmtId="0" fontId="13" fillId="0" borderId="0" xfId="0" applyFont="1" applyAlignment="1" applyProtection="1">
      <alignment horizontal="left" vertical="center" wrapText="1"/>
      <protection hidden="1"/>
    </xf>
    <xf numFmtId="49" fontId="15" fillId="10" borderId="15" xfId="0" applyNumberFormat="1" applyFont="1" applyFill="1" applyBorder="1" applyAlignment="1" applyProtection="1">
      <alignment horizontal="left" vertical="center" wrapText="1" indent="1"/>
      <protection hidden="1"/>
    </xf>
    <xf numFmtId="4" fontId="15" fillId="10" borderId="17" xfId="0" applyNumberFormat="1" applyFont="1" applyFill="1" applyBorder="1" applyAlignment="1" applyProtection="1">
      <alignment horizontal="left" vertical="center" wrapText="1" indent="1"/>
      <protection hidden="1"/>
    </xf>
    <xf numFmtId="4" fontId="15" fillId="10" borderId="4" xfId="0" applyNumberFormat="1" applyFont="1" applyFill="1" applyBorder="1" applyAlignment="1" applyProtection="1">
      <alignment horizontal="left" vertical="center" wrapText="1" indent="1"/>
      <protection hidden="1"/>
    </xf>
    <xf numFmtId="4" fontId="15" fillId="10" borderId="17" xfId="0" applyNumberFormat="1" applyFont="1" applyFill="1" applyBorder="1" applyAlignment="1" applyProtection="1">
      <alignment horizontal="center" vertical="center" wrapText="1"/>
      <protection hidden="1"/>
    </xf>
    <xf numFmtId="3" fontId="15" fillId="10" borderId="15" xfId="0" applyNumberFormat="1" applyFont="1" applyFill="1" applyBorder="1" applyAlignment="1" applyProtection="1">
      <alignment horizontal="center" vertical="center"/>
      <protection hidden="1"/>
    </xf>
    <xf numFmtId="3" fontId="15" fillId="10" borderId="16" xfId="0" applyNumberFormat="1" applyFont="1" applyFill="1" applyBorder="1" applyAlignment="1" applyProtection="1">
      <alignment horizontal="center" vertical="center"/>
      <protection hidden="1"/>
    </xf>
    <xf numFmtId="49" fontId="15" fillId="10" borderId="18" xfId="0" applyNumberFormat="1" applyFont="1" applyFill="1" applyBorder="1" applyAlignment="1" applyProtection="1">
      <alignment horizontal="left" vertical="center" wrapText="1" indent="1"/>
      <protection hidden="1"/>
    </xf>
    <xf numFmtId="4" fontId="15" fillId="10" borderId="20" xfId="0" applyNumberFormat="1" applyFont="1" applyFill="1" applyBorder="1" applyAlignment="1" applyProtection="1">
      <alignment horizontal="left" vertical="center" wrapText="1" indent="1"/>
      <protection hidden="1"/>
    </xf>
    <xf numFmtId="4" fontId="15" fillId="10" borderId="31" xfId="0" applyNumberFormat="1" applyFont="1" applyFill="1" applyBorder="1" applyAlignment="1" applyProtection="1">
      <alignment horizontal="left" vertical="center" wrapText="1" indent="1"/>
      <protection hidden="1"/>
    </xf>
    <xf numFmtId="4" fontId="15" fillId="10" borderId="20" xfId="0" applyNumberFormat="1" applyFont="1" applyFill="1" applyBorder="1" applyAlignment="1" applyProtection="1">
      <alignment horizontal="center" vertical="center" wrapText="1"/>
      <protection hidden="1"/>
    </xf>
    <xf numFmtId="3" fontId="15" fillId="10" borderId="18" xfId="0" applyNumberFormat="1" applyFont="1" applyFill="1" applyBorder="1" applyAlignment="1" applyProtection="1">
      <alignment horizontal="center" vertical="center"/>
      <protection hidden="1"/>
    </xf>
    <xf numFmtId="3" fontId="15" fillId="10" borderId="19" xfId="0" applyNumberFormat="1" applyFont="1" applyFill="1" applyBorder="1" applyAlignment="1" applyProtection="1">
      <alignment horizontal="center" vertical="center"/>
      <protection hidden="1"/>
    </xf>
    <xf numFmtId="49" fontId="2" fillId="6" borderId="21" xfId="0" applyNumberFormat="1" applyFont="1" applyFill="1" applyBorder="1" applyAlignment="1" applyProtection="1">
      <alignment horizontal="left" vertical="center" wrapText="1" indent="1"/>
      <protection locked="0"/>
    </xf>
    <xf numFmtId="4" fontId="2" fillId="6" borderId="23" xfId="0" applyNumberFormat="1" applyFont="1" applyFill="1" applyBorder="1" applyAlignment="1" applyProtection="1">
      <alignment horizontal="left" vertical="center" wrapText="1" indent="1"/>
      <protection locked="0"/>
    </xf>
    <xf numFmtId="4" fontId="2" fillId="6" borderId="1" xfId="0" applyNumberFormat="1" applyFont="1" applyFill="1" applyBorder="1" applyAlignment="1" applyProtection="1">
      <alignment horizontal="left" vertical="center" wrapText="1" indent="1"/>
      <protection locked="0"/>
    </xf>
    <xf numFmtId="4" fontId="2" fillId="6" borderId="2" xfId="0" applyNumberFormat="1" applyFont="1" applyFill="1" applyBorder="1" applyAlignment="1" applyProtection="1">
      <alignment horizontal="center" vertical="center" wrapText="1"/>
      <protection locked="0"/>
    </xf>
    <xf numFmtId="3" fontId="2" fillId="6" borderId="21" xfId="0" applyNumberFormat="1" applyFont="1" applyFill="1" applyBorder="1" applyAlignment="1" applyProtection="1">
      <alignment horizontal="center" vertical="center"/>
      <protection locked="0"/>
    </xf>
    <xf numFmtId="3" fontId="2" fillId="6" borderId="22"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left" vertical="center" wrapText="1" indent="1"/>
      <protection locked="0"/>
    </xf>
    <xf numFmtId="4" fontId="2" fillId="6" borderId="17" xfId="0" applyNumberFormat="1" applyFont="1" applyFill="1" applyBorder="1" applyAlignment="1" applyProtection="1">
      <alignment horizontal="left" vertical="center" wrapText="1" indent="1"/>
      <protection locked="0"/>
    </xf>
    <xf numFmtId="4" fontId="2" fillId="6" borderId="4" xfId="0" applyNumberFormat="1" applyFont="1" applyFill="1" applyBorder="1" applyAlignment="1" applyProtection="1">
      <alignment horizontal="left" vertical="center" wrapText="1" indent="1"/>
      <protection locked="0"/>
    </xf>
    <xf numFmtId="4" fontId="2" fillId="6" borderId="5" xfId="0" applyNumberFormat="1" applyFont="1" applyFill="1" applyBorder="1" applyAlignment="1" applyProtection="1">
      <alignment horizontal="center" vertical="center" wrapText="1"/>
      <protection locked="0"/>
    </xf>
    <xf numFmtId="3" fontId="2" fillId="6" borderId="15" xfId="0" applyNumberFormat="1" applyFont="1" applyFill="1" applyBorder="1" applyAlignment="1" applyProtection="1">
      <alignment horizontal="center" vertical="center"/>
      <protection locked="0"/>
    </xf>
    <xf numFmtId="3" fontId="2" fillId="6" borderId="16" xfId="0" applyNumberFormat="1" applyFont="1" applyFill="1" applyBorder="1" applyAlignment="1" applyProtection="1">
      <alignment horizontal="center" vertical="center"/>
      <protection locked="0"/>
    </xf>
    <xf numFmtId="49" fontId="15" fillId="10" borderId="17" xfId="0" applyNumberFormat="1" applyFont="1" applyFill="1" applyBorder="1" applyAlignment="1" applyProtection="1">
      <alignment horizontal="left" vertical="center" wrapText="1" indent="1"/>
      <protection hidden="1"/>
    </xf>
    <xf numFmtId="0" fontId="15" fillId="0" borderId="0" xfId="0" applyFont="1" applyAlignment="1">
      <alignment vertical="center"/>
    </xf>
    <xf numFmtId="49" fontId="15" fillId="10" borderId="20" xfId="0" applyNumberFormat="1" applyFont="1" applyFill="1" applyBorder="1" applyAlignment="1" applyProtection="1">
      <alignment horizontal="left" vertical="center" wrapText="1" indent="1"/>
      <protection hidden="1"/>
    </xf>
    <xf numFmtId="49" fontId="2" fillId="6" borderId="23" xfId="0" applyNumberFormat="1" applyFont="1" applyFill="1" applyBorder="1" applyAlignment="1" applyProtection="1">
      <alignment horizontal="left" vertical="center" wrapText="1" indent="1"/>
      <protection locked="0"/>
    </xf>
    <xf numFmtId="0" fontId="16" fillId="0" borderId="0" xfId="0" applyFont="1" applyAlignment="1">
      <alignment vertical="center"/>
    </xf>
    <xf numFmtId="49" fontId="2" fillId="6" borderId="17" xfId="0" applyNumberFormat="1" applyFont="1" applyFill="1" applyBorder="1" applyAlignment="1" applyProtection="1">
      <alignment horizontal="left" vertical="center" wrapText="1" indent="1"/>
      <protection locked="0"/>
    </xf>
    <xf numFmtId="49" fontId="13" fillId="0" borderId="0" xfId="0" applyNumberFormat="1" applyFont="1" applyAlignment="1" applyProtection="1">
      <alignment horizontal="center" vertical="center"/>
      <protection hidden="1"/>
    </xf>
    <xf numFmtId="49" fontId="13" fillId="0" borderId="0" xfId="0" applyNumberFormat="1" applyFont="1" applyAlignment="1" applyProtection="1">
      <alignment vertical="center"/>
      <protection hidden="1"/>
    </xf>
    <xf numFmtId="2" fontId="13" fillId="0" borderId="0" xfId="0" applyNumberFormat="1" applyFont="1" applyAlignment="1" applyProtection="1">
      <alignment vertical="center"/>
      <protection hidden="1"/>
    </xf>
    <xf numFmtId="0" fontId="13" fillId="0" borderId="0" xfId="0" applyFont="1" applyAlignment="1" applyProtection="1">
      <alignment vertical="center" wrapText="1"/>
      <protection hidden="1"/>
    </xf>
    <xf numFmtId="0" fontId="0" fillId="3" borderId="0" xfId="0" applyFill="1" applyAlignment="1">
      <alignment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horizontal="left"/>
    </xf>
    <xf numFmtId="0" fontId="25" fillId="2" borderId="0" xfId="0" applyFont="1" applyFill="1" applyAlignment="1">
      <alignment vertical="top"/>
    </xf>
    <xf numFmtId="0" fontId="25" fillId="2" borderId="0" xfId="0" applyFont="1" applyFill="1" applyAlignment="1">
      <alignment vertical="center"/>
    </xf>
    <xf numFmtId="0" fontId="26" fillId="3" borderId="0" xfId="0" applyFont="1" applyFill="1" applyAlignment="1">
      <alignment horizontal="left" vertical="center" wrapText="1"/>
    </xf>
    <xf numFmtId="0" fontId="0" fillId="0" borderId="34" xfId="0" applyBorder="1" applyAlignment="1">
      <alignment horizontal="left" vertical="top" wrapText="1"/>
    </xf>
    <xf numFmtId="0" fontId="28" fillId="0" borderId="0" xfId="1" applyBorder="1" applyAlignment="1">
      <alignment vertical="center" wrapText="1"/>
    </xf>
    <xf numFmtId="0" fontId="0" fillId="0" borderId="0" xfId="0" applyBorder="1" applyAlignment="1">
      <alignment wrapText="1"/>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0" fillId="0" borderId="0" xfId="0" applyAlignment="1">
      <alignment horizontal="left" vertical="top" wrapText="1"/>
    </xf>
    <xf numFmtId="0" fontId="28" fillId="0" borderId="0" xfId="1" applyAlignment="1">
      <alignment vertical="center" wrapText="1"/>
    </xf>
    <xf numFmtId="0" fontId="24" fillId="0" borderId="34" xfId="0" applyFont="1" applyBorder="1" applyAlignment="1">
      <alignment vertical="center" wrapText="1"/>
    </xf>
    <xf numFmtId="0" fontId="24"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29" fillId="0" borderId="34" xfId="0" applyFont="1" applyBorder="1" applyAlignment="1">
      <alignment horizontal="left" vertical="top" wrapText="1"/>
    </xf>
    <xf numFmtId="0" fontId="29" fillId="0" borderId="0" xfId="0" applyFont="1" applyBorder="1" applyAlignment="1">
      <alignment horizontal="left" vertical="top" wrapText="1"/>
    </xf>
    <xf numFmtId="0" fontId="0" fillId="0" borderId="34" xfId="0" applyBorder="1" applyAlignment="1">
      <alignment horizontal="left"/>
    </xf>
    <xf numFmtId="0" fontId="0" fillId="0" borderId="0" xfId="0" applyBorder="1" applyAlignment="1">
      <alignment horizontal="left" vertical="center" wrapText="1"/>
    </xf>
    <xf numFmtId="0" fontId="33" fillId="0" borderId="34" xfId="0" applyFont="1" applyBorder="1" applyAlignment="1">
      <alignment vertical="center" wrapText="1"/>
    </xf>
    <xf numFmtId="0" fontId="33" fillId="0" borderId="35" xfId="0" applyFont="1" applyBorder="1" applyAlignment="1">
      <alignment vertical="top" wrapText="1"/>
    </xf>
    <xf numFmtId="0" fontId="33" fillId="0" borderId="36" xfId="0" applyFont="1" applyBorder="1" applyAlignment="1">
      <alignment vertical="top" wrapText="1"/>
    </xf>
    <xf numFmtId="0" fontId="29" fillId="0" borderId="0" xfId="0" applyFont="1" applyAlignment="1">
      <alignment horizontal="left" vertical="top" wrapText="1"/>
    </xf>
    <xf numFmtId="0" fontId="29" fillId="0" borderId="39" xfId="0" applyFont="1" applyBorder="1" applyAlignment="1">
      <alignment horizontal="left" vertical="top" wrapText="1"/>
    </xf>
    <xf numFmtId="0" fontId="0" fillId="0" borderId="0" xfId="0" applyBorder="1" applyAlignment="1">
      <alignment horizontal="left"/>
    </xf>
    <xf numFmtId="0" fontId="0" fillId="0" borderId="36" xfId="0" applyBorder="1" applyAlignment="1">
      <alignment horizontal="left"/>
    </xf>
    <xf numFmtId="0" fontId="33" fillId="0" borderId="36" xfId="0" applyFont="1" applyBorder="1" applyAlignment="1">
      <alignment vertical="top"/>
    </xf>
    <xf numFmtId="0" fontId="0" fillId="0" borderId="0" xfId="0" applyBorder="1" applyAlignment="1">
      <alignment vertical="top" wrapText="1"/>
    </xf>
    <xf numFmtId="0" fontId="0" fillId="0" borderId="41" xfId="0" applyBorder="1" applyAlignment="1">
      <alignment wrapText="1"/>
    </xf>
    <xf numFmtId="0" fontId="24" fillId="0" borderId="41" xfId="0" applyFont="1" applyBorder="1" applyAlignment="1">
      <alignment vertical="center" wrapText="1"/>
    </xf>
    <xf numFmtId="0" fontId="0" fillId="0" borderId="41" xfId="0" applyBorder="1" applyAlignment="1">
      <alignment horizontal="left"/>
    </xf>
    <xf numFmtId="0" fontId="0" fillId="0" borderId="0" xfId="0" applyBorder="1" applyAlignment="1">
      <alignment vertical="top"/>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0" fillId="0" borderId="42" xfId="0" applyBorder="1" applyAlignment="1">
      <alignment horizontal="left"/>
    </xf>
    <xf numFmtId="0" fontId="0" fillId="0" borderId="60" xfId="0" applyBorder="1" applyAlignment="1">
      <alignment horizontal="left"/>
    </xf>
    <xf numFmtId="0" fontId="0" fillId="0" borderId="39" xfId="0" applyBorder="1"/>
    <xf numFmtId="0" fontId="38" fillId="0" borderId="0" xfId="0" applyFont="1" applyBorder="1" applyAlignment="1">
      <alignment vertical="center"/>
    </xf>
    <xf numFmtId="0" fontId="29" fillId="0" borderId="61" xfId="0" applyFont="1" applyBorder="1" applyAlignment="1">
      <alignment horizontal="left" vertical="top" wrapText="1"/>
    </xf>
    <xf numFmtId="0" fontId="0" fillId="0" borderId="62" xfId="0" applyBorder="1" applyAlignment="1">
      <alignment horizontal="left" vertical="center"/>
    </xf>
    <xf numFmtId="0" fontId="0" fillId="0" borderId="62" xfId="0" applyBorder="1" applyAlignment="1">
      <alignment horizontal="left"/>
    </xf>
    <xf numFmtId="0" fontId="0" fillId="0" borderId="36" xfId="0" applyBorder="1" applyAlignment="1">
      <alignment horizontal="left" vertical="center"/>
    </xf>
    <xf numFmtId="0" fontId="29" fillId="0" borderId="0" xfId="0" applyFont="1" applyBorder="1" applyAlignment="1">
      <alignment horizontal="left" vertical="center"/>
    </xf>
    <xf numFmtId="0" fontId="29" fillId="0" borderId="34" xfId="0" applyFont="1" applyBorder="1" applyAlignment="1">
      <alignment horizontal="left" vertical="top"/>
    </xf>
    <xf numFmtId="0" fontId="29" fillId="0" borderId="0" xfId="0" applyFont="1" applyAlignment="1">
      <alignment horizontal="left" vertical="center"/>
    </xf>
    <xf numFmtId="49" fontId="29" fillId="0" borderId="34" xfId="0" applyNumberFormat="1" applyFont="1" applyBorder="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34" xfId="0" applyFont="1" applyBorder="1" applyAlignment="1">
      <alignment vertical="top"/>
    </xf>
    <xf numFmtId="0" fontId="29" fillId="0" borderId="0" xfId="0" applyFont="1" applyAlignment="1">
      <alignment vertical="top"/>
    </xf>
    <xf numFmtId="0" fontId="29" fillId="0" borderId="0" xfId="0" applyFont="1" applyBorder="1" applyAlignment="1">
      <alignment horizontal="left"/>
    </xf>
    <xf numFmtId="0" fontId="29" fillId="0" borderId="0" xfId="0" applyFont="1" applyBorder="1" applyAlignment="1">
      <alignment vertical="top"/>
    </xf>
    <xf numFmtId="0" fontId="29" fillId="0" borderId="35" xfId="0" applyFont="1" applyBorder="1" applyAlignment="1">
      <alignment horizontal="left"/>
    </xf>
    <xf numFmtId="0" fontId="29" fillId="0" borderId="36" xfId="0" applyFont="1" applyBorder="1" applyAlignment="1">
      <alignment horizontal="left"/>
    </xf>
    <xf numFmtId="0" fontId="29" fillId="0" borderId="0" xfId="0" applyFont="1" applyAlignment="1">
      <alignment vertical="top" wrapText="1"/>
    </xf>
    <xf numFmtId="0" fontId="0" fillId="0" borderId="0" xfId="0" applyAlignment="1">
      <alignment vertical="center"/>
    </xf>
    <xf numFmtId="0" fontId="39" fillId="0" borderId="0" xfId="0" applyFont="1" applyBorder="1" applyAlignment="1">
      <alignment vertical="center"/>
    </xf>
    <xf numFmtId="0" fontId="0" fillId="0" borderId="0" xfId="0" applyBorder="1" applyAlignment="1"/>
    <xf numFmtId="0" fontId="40" fillId="0" borderId="0" xfId="0" applyFont="1" applyBorder="1" applyAlignment="1">
      <alignment vertical="center"/>
    </xf>
    <xf numFmtId="0" fontId="40" fillId="0" borderId="60" xfId="0" applyFont="1" applyBorder="1" applyAlignment="1">
      <alignment vertical="center"/>
    </xf>
    <xf numFmtId="0" fontId="29" fillId="0" borderId="60" xfId="0" applyFont="1" applyBorder="1" applyAlignment="1">
      <alignment vertical="top" wrapText="1"/>
    </xf>
    <xf numFmtId="0" fontId="29" fillId="0" borderId="63" xfId="0" applyFont="1" applyBorder="1" applyAlignment="1">
      <alignment vertical="top" wrapText="1"/>
    </xf>
    <xf numFmtId="0" fontId="39" fillId="0" borderId="41" xfId="0" applyFont="1" applyBorder="1" applyAlignment="1">
      <alignment vertical="center"/>
    </xf>
    <xf numFmtId="0" fontId="0" fillId="0" borderId="41" xfId="0" applyBorder="1" applyAlignment="1"/>
    <xf numFmtId="0" fontId="11" fillId="0" borderId="4" xfId="0" quotePrefix="1" applyFont="1" applyBorder="1" applyAlignment="1">
      <alignment horizontal="right" vertical="center" wrapText="1"/>
    </xf>
    <xf numFmtId="0" fontId="27" fillId="2" borderId="32" xfId="0" applyFont="1" applyFill="1" applyBorder="1" applyAlignment="1">
      <alignment horizontal="left" vertical="center" wrapText="1"/>
    </xf>
    <xf numFmtId="0" fontId="27" fillId="2" borderId="33"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29" fillId="0" borderId="42" xfId="0" applyFont="1" applyBorder="1" applyAlignment="1">
      <alignment horizontal="left" vertical="top" wrapText="1"/>
    </xf>
    <xf numFmtId="0" fontId="30"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1" fillId="2" borderId="32"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27" fillId="2" borderId="37"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2" borderId="59" xfId="0" applyFont="1" applyFill="1" applyBorder="1" applyAlignment="1">
      <alignment horizontal="left" vertical="center" wrapText="1"/>
    </xf>
    <xf numFmtId="0" fontId="39" fillId="0" borderId="34" xfId="0" applyFont="1" applyBorder="1" applyAlignment="1">
      <alignment horizontal="center" vertical="center"/>
    </xf>
    <xf numFmtId="0" fontId="39" fillId="0" borderId="0" xfId="0" applyFont="1" applyBorder="1" applyAlignment="1">
      <alignment horizontal="center" vertical="center"/>
    </xf>
    <xf numFmtId="0" fontId="0" fillId="0" borderId="34" xfId="0"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29" fillId="0" borderId="0" xfId="0" applyFont="1" applyBorder="1" applyAlignment="1">
      <alignment horizontal="left" vertical="top" wrapText="1"/>
    </xf>
    <xf numFmtId="0" fontId="29" fillId="0" borderId="62" xfId="0" applyFont="1" applyBorder="1" applyAlignment="1">
      <alignment horizontal="left" vertical="top" wrapText="1"/>
    </xf>
    <xf numFmtId="0" fontId="29" fillId="0" borderId="34" xfId="0" applyFont="1" applyBorder="1" applyAlignment="1">
      <alignment horizontal="left" vertical="top" wrapText="1"/>
    </xf>
    <xf numFmtId="0" fontId="29" fillId="0" borderId="41" xfId="0" applyFont="1" applyBorder="1" applyAlignment="1">
      <alignment horizontal="left" vertical="top" wrapText="1"/>
    </xf>
    <xf numFmtId="0" fontId="29" fillId="5" borderId="43" xfId="0" applyFont="1" applyFill="1" applyBorder="1" applyAlignment="1">
      <alignment horizontal="left" vertical="center" wrapText="1"/>
    </xf>
    <xf numFmtId="0" fontId="29" fillId="5" borderId="44" xfId="0" applyFont="1" applyFill="1" applyBorder="1" applyAlignment="1">
      <alignment horizontal="left" vertical="center" wrapText="1"/>
    </xf>
    <xf numFmtId="0" fontId="29" fillId="5" borderId="48" xfId="0" applyFont="1" applyFill="1" applyBorder="1" applyAlignment="1">
      <alignment horizontal="left" vertical="center" wrapText="1"/>
    </xf>
    <xf numFmtId="0" fontId="29" fillId="5" borderId="45"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49" xfId="0" applyFont="1" applyFill="1" applyBorder="1" applyAlignment="1">
      <alignment horizontal="left" vertical="center" wrapText="1"/>
    </xf>
    <xf numFmtId="0" fontId="29" fillId="5" borderId="46" xfId="0" applyFont="1" applyFill="1" applyBorder="1" applyAlignment="1">
      <alignment horizontal="left" vertical="center" wrapText="1"/>
    </xf>
    <xf numFmtId="0" fontId="29" fillId="5" borderId="47" xfId="0" applyFont="1" applyFill="1" applyBorder="1" applyAlignment="1">
      <alignment horizontal="left" vertical="center" wrapText="1"/>
    </xf>
    <xf numFmtId="0" fontId="29" fillId="5" borderId="55" xfId="0" applyFont="1" applyFill="1" applyBorder="1" applyAlignment="1">
      <alignment horizontal="left" vertical="center" wrapText="1"/>
    </xf>
    <xf numFmtId="0" fontId="36" fillId="4" borderId="50" xfId="0" applyFont="1" applyFill="1" applyBorder="1" applyAlignment="1">
      <alignment horizontal="center" vertical="center" wrapText="1"/>
    </xf>
    <xf numFmtId="0" fontId="36" fillId="4" borderId="51" xfId="0" applyFont="1" applyFill="1" applyBorder="1" applyAlignment="1">
      <alignment horizontal="center" vertical="center" wrapText="1"/>
    </xf>
    <xf numFmtId="0" fontId="36" fillId="4" borderId="56" xfId="0" applyFont="1" applyFill="1" applyBorder="1" applyAlignment="1">
      <alignment horizontal="center" vertical="center" wrapText="1"/>
    </xf>
    <xf numFmtId="0" fontId="36" fillId="4" borderId="52"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57" xfId="0" applyFont="1" applyFill="1" applyBorder="1" applyAlignment="1">
      <alignment horizontal="center" vertical="center" wrapText="1"/>
    </xf>
    <xf numFmtId="0" fontId="36" fillId="4" borderId="53"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36" fillId="4" borderId="58"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29" fillId="0" borderId="0" xfId="0" applyFont="1" applyBorder="1" applyAlignment="1">
      <alignment horizontal="center" vertical="top" wrapText="1"/>
    </xf>
    <xf numFmtId="0" fontId="29" fillId="0" borderId="62" xfId="0" applyFont="1" applyBorder="1" applyAlignment="1">
      <alignment horizontal="center" vertical="top" wrapText="1"/>
    </xf>
    <xf numFmtId="0" fontId="32" fillId="0" borderId="3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2"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8" xfId="0" applyFont="1" applyBorder="1" applyAlignment="1">
      <alignment horizontal="center" vertical="center" wrapText="1"/>
    </xf>
    <xf numFmtId="0" fontId="29" fillId="5" borderId="50" xfId="0" applyFont="1" applyFill="1" applyBorder="1" applyAlignment="1">
      <alignment horizontal="center" vertical="center" wrapText="1"/>
    </xf>
    <xf numFmtId="0" fontId="29" fillId="5" borderId="51"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57" xfId="0" applyFont="1" applyFill="1" applyBorder="1" applyAlignment="1">
      <alignment horizontal="center" vertical="center" wrapText="1"/>
    </xf>
    <xf numFmtId="0" fontId="29" fillId="5" borderId="53" xfId="0" applyFont="1" applyFill="1" applyBorder="1" applyAlignment="1">
      <alignment horizontal="center" vertical="center" wrapText="1"/>
    </xf>
    <xf numFmtId="0" fontId="29" fillId="5" borderId="54" xfId="0" applyFont="1" applyFill="1" applyBorder="1" applyAlignment="1">
      <alignment horizontal="center" vertical="center" wrapText="1"/>
    </xf>
    <xf numFmtId="0" fontId="29" fillId="5" borderId="58" xfId="0" applyFont="1" applyFill="1" applyBorder="1" applyAlignment="1">
      <alignment horizontal="center" vertical="center" wrapText="1"/>
    </xf>
    <xf numFmtId="0" fontId="37" fillId="0" borderId="51" xfId="0" applyFont="1" applyBorder="1" applyAlignment="1">
      <alignment horizontal="left" vertical="top" wrapText="1"/>
    </xf>
    <xf numFmtId="0" fontId="37" fillId="0" borderId="0" xfId="0" applyFont="1" applyBorder="1" applyAlignment="1">
      <alignment horizontal="left" vertical="top" wrapText="1"/>
    </xf>
    <xf numFmtId="0" fontId="37" fillId="0" borderId="0" xfId="0" applyFont="1" applyAlignment="1">
      <alignment horizontal="left" vertical="top" wrapText="1"/>
    </xf>
    <xf numFmtId="0" fontId="17" fillId="2" borderId="0" xfId="0" applyFont="1" applyFill="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1" fillId="7" borderId="11" xfId="0" applyFont="1" applyFill="1" applyBorder="1" applyAlignment="1" applyProtection="1">
      <alignment horizontal="left" vertical="center" wrapText="1" indent="1"/>
      <protection hidden="1"/>
    </xf>
    <xf numFmtId="0" fontId="22" fillId="7" borderId="11" xfId="0" applyFont="1" applyFill="1" applyBorder="1" applyAlignment="1" applyProtection="1">
      <alignment horizontal="left" vertical="center" wrapText="1" indent="1"/>
      <protection hidden="1"/>
    </xf>
    <xf numFmtId="0" fontId="23" fillId="8" borderId="11" xfId="2" applyFont="1" applyAlignment="1" applyProtection="1">
      <alignment horizontal="center" vertical="center" wrapText="1"/>
      <protection hidden="1"/>
    </xf>
    <xf numFmtId="0" fontId="21" fillId="11" borderId="11" xfId="0" applyFont="1" applyFill="1" applyBorder="1" applyAlignment="1" applyProtection="1">
      <alignment horizontal="center" vertical="center" wrapText="1"/>
      <protection hidden="1"/>
    </xf>
    <xf numFmtId="0" fontId="21" fillId="12" borderId="11" xfId="0" applyFont="1" applyFill="1" applyBorder="1" applyAlignment="1" applyProtection="1">
      <alignment horizontal="center" vertical="center" wrapText="1"/>
      <protection hidden="1"/>
    </xf>
    <xf numFmtId="0" fontId="21" fillId="13" borderId="11" xfId="0" applyFont="1" applyFill="1" applyBorder="1" applyAlignment="1" applyProtection="1">
      <alignment horizontal="center" vertical="center" wrapText="1"/>
      <protection hidden="1"/>
    </xf>
    <xf numFmtId="0" fontId="21" fillId="14" borderId="11" xfId="0" applyFont="1" applyFill="1" applyBorder="1" applyAlignment="1" applyProtection="1">
      <alignment horizontal="center" vertical="center" wrapText="1"/>
      <protection hidden="1"/>
    </xf>
    <xf numFmtId="0" fontId="21" fillId="15" borderId="11" xfId="0" applyFont="1" applyFill="1" applyBorder="1" applyAlignment="1" applyProtection="1">
      <alignment horizontal="center" vertical="center" wrapText="1"/>
      <protection hidden="1"/>
    </xf>
    <xf numFmtId="0" fontId="12" fillId="9" borderId="11" xfId="0" applyFont="1" applyFill="1" applyBorder="1" applyAlignment="1" applyProtection="1">
      <alignment horizontal="center" vertical="center" wrapText="1"/>
      <protection hidden="1"/>
    </xf>
    <xf numFmtId="49" fontId="12" fillId="9" borderId="11" xfId="0" applyNumberFormat="1" applyFont="1" applyFill="1" applyBorder="1" applyAlignment="1" applyProtection="1">
      <alignment horizontal="center" vertical="center" wrapText="1"/>
      <protection hidden="1"/>
    </xf>
    <xf numFmtId="0" fontId="12" fillId="9" borderId="29" xfId="0" applyFont="1" applyFill="1" applyBorder="1" applyAlignment="1" applyProtection="1">
      <alignment horizontal="center" vertical="center" wrapText="1"/>
      <protection hidden="1"/>
    </xf>
    <xf numFmtId="0" fontId="12" fillId="9" borderId="8" xfId="0" applyFont="1" applyFill="1" applyBorder="1" applyAlignment="1" applyProtection="1">
      <alignment horizontal="center" vertical="center" wrapText="1"/>
      <protection hidden="1"/>
    </xf>
    <xf numFmtId="2" fontId="12" fillId="9" borderId="11" xfId="0" applyNumberFormat="1" applyFont="1" applyFill="1" applyBorder="1" applyAlignment="1" applyProtection="1">
      <alignment horizontal="center" vertical="center" wrapText="1"/>
      <protection hidden="1"/>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horizontal="left" vertical="center" wrapText="1"/>
    </xf>
    <xf numFmtId="0" fontId="12" fillId="0" borderId="24" xfId="0" applyFont="1" applyBorder="1" applyAlignment="1">
      <alignment horizontal="center" vertical="top" wrapText="1"/>
    </xf>
    <xf numFmtId="0" fontId="12" fillId="0" borderId="26" xfId="0" applyFont="1" applyBorder="1" applyAlignment="1">
      <alignment horizontal="center" vertical="top" wrapText="1"/>
    </xf>
    <xf numFmtId="0" fontId="12" fillId="0" borderId="9" xfId="0" applyFont="1" applyBorder="1" applyAlignment="1">
      <alignment horizontal="center" vertical="top" wrapText="1"/>
    </xf>
    <xf numFmtId="0" fontId="12" fillId="0" borderId="7" xfId="0" applyFont="1" applyBorder="1" applyAlignment="1">
      <alignment horizontal="center"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3" fillId="2" borderId="0" xfId="0" applyFont="1" applyFill="1" applyAlignment="1">
      <alignment horizontal="left" vertical="center"/>
    </xf>
    <xf numFmtId="0" fontId="4" fillId="2" borderId="0" xfId="0" applyFont="1" applyFill="1" applyAlignment="1">
      <alignment horizontal="left" vertical="center" wrapText="1"/>
    </xf>
    <xf numFmtId="0" fontId="5" fillId="4" borderId="0" xfId="0" applyFont="1" applyFill="1" applyBorder="1" applyAlignment="1" applyProtection="1">
      <alignment horizontal="center" vertical="center"/>
      <protection hidden="1"/>
    </xf>
  </cellXfs>
  <cellStyles count="3">
    <cellStyle name="Formatvorlage 2" xfId="2" xr:uid="{00000000-0005-0000-0000-00001C000000}"/>
    <cellStyle name="Hyperlink" xfId="1" builtinId="8"/>
    <cellStyle name="Normal" xfId="0" builtinId="0"/>
  </cellStyles>
  <dxfs count="0"/>
  <tableStyles count="0" defaultTableStyle="TableStyleMedium2" defaultPivotStyle="PivotStyleLight16"/>
  <colors>
    <mruColors>
      <color rgb="FFD32D20"/>
      <color rgb="FFFF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1. RECP monitoring'!A1"/><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https://www.unido.org/sites/default/files/files/2018-05/UNIDO%20Eco-Industrial%20Park%20Handbook_English.pdf" TargetMode="External"/><Relationship Id="rId7" Type="http://schemas.microsoft.com/office/2007/relationships/hdphoto" Target="../media/hdphoto1.wdp"/><Relationship Id="rId12"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5.png"/><Relationship Id="rId11" Type="http://schemas.openxmlformats.org/officeDocument/2006/relationships/hyperlink" Target="http://www.recpnet.org" TargetMode="External"/><Relationship Id="rId5" Type="http://schemas.openxmlformats.org/officeDocument/2006/relationships/image" Target="../media/image4.png"/><Relationship Id="rId10" Type="http://schemas.openxmlformats.org/officeDocument/2006/relationships/hyperlink" Target="#'3. Summary (Park level)'!A1"/><Relationship Id="rId4" Type="http://schemas.openxmlformats.org/officeDocument/2006/relationships/image" Target="../media/image3.png"/><Relationship Id="rId9" Type="http://schemas.openxmlformats.org/officeDocument/2006/relationships/hyperlink" Target="#'2. Summary (Company level)'!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3. Resumen nivel parque'!A1"/><Relationship Id="rId2" Type="http://schemas.openxmlformats.org/officeDocument/2006/relationships/hyperlink" Target="#Instructions!A1"/><Relationship Id="rId1" Type="http://schemas.openxmlformats.org/officeDocument/2006/relationships/hyperlink" Target="#'2. Resumen nivel empresa'!A1"/></Relationships>
</file>

<file path=xl/drawings/_rels/drawing3.xml.rels><?xml version="1.0" encoding="UTF-8" standalone="yes"?>
<Relationships xmlns="http://schemas.openxmlformats.org/package/2006/relationships"><Relationship Id="rId3" Type="http://schemas.openxmlformats.org/officeDocument/2006/relationships/hyperlink" Target="#'1. Monitoreo de RECP'!A1"/><Relationship Id="rId2" Type="http://schemas.openxmlformats.org/officeDocument/2006/relationships/hyperlink" Target="#'3. Resumen nivel parque'!A1"/><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1. Monitoreo de RECP'!A1"/><Relationship Id="rId2" Type="http://schemas.openxmlformats.org/officeDocument/2006/relationships/hyperlink" Target="#Instructions!A1"/><Relationship Id="rId1" Type="http://schemas.openxmlformats.org/officeDocument/2006/relationships/hyperlink" Target="#'2. Resumen nivel empresa'!A1"/></Relationships>
</file>

<file path=xl/drawings/drawing1.xml><?xml version="1.0" encoding="utf-8"?>
<xdr:wsDr xmlns:xdr="http://schemas.openxmlformats.org/drawingml/2006/spreadsheetDrawing" xmlns:a="http://schemas.openxmlformats.org/drawingml/2006/main">
  <xdr:twoCellAnchor>
    <xdr:from>
      <xdr:col>68</xdr:col>
      <xdr:colOff>100853</xdr:colOff>
      <xdr:row>0</xdr:row>
      <xdr:rowOff>106426</xdr:rowOff>
    </xdr:from>
    <xdr:to>
      <xdr:col>83</xdr:col>
      <xdr:colOff>134470</xdr:colOff>
      <xdr:row>1</xdr:row>
      <xdr:rowOff>364299</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12116157" y="106426"/>
          <a:ext cx="2684052" cy="423525"/>
          <a:chOff x="10886108" y="104908"/>
          <a:chExt cx="2190166" cy="419100"/>
        </a:xfrm>
      </xdr:grpSpPr>
      <xdr:sp macro="" textlink="">
        <xdr:nvSpPr>
          <xdr:cNvPr id="19" name="Flowchart: Alternate Process 18">
            <a:extLst>
              <a:ext uri="{FF2B5EF4-FFF2-40B4-BE49-F238E27FC236}">
                <a16:creationId xmlns:a16="http://schemas.microsoft.com/office/drawing/2014/main" id="{00000000-0008-0000-0000-000013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20" name="Bild 3" descr="UNIDO E blue.pdf">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33</xdr:col>
      <xdr:colOff>77157</xdr:colOff>
      <xdr:row>111</xdr:row>
      <xdr:rowOff>13508</xdr:rowOff>
    </xdr:from>
    <xdr:to>
      <xdr:col>45</xdr:col>
      <xdr:colOff>27733</xdr:colOff>
      <xdr:row>113</xdr:row>
      <xdr:rowOff>51023</xdr:rowOff>
    </xdr:to>
    <xdr:grpSp>
      <xdr:nvGrpSpPr>
        <xdr:cNvPr id="25" name="Group 24">
          <a:extLst>
            <a:ext uri="{FF2B5EF4-FFF2-40B4-BE49-F238E27FC236}">
              <a16:creationId xmlns:a16="http://schemas.microsoft.com/office/drawing/2014/main" id="{00000000-0008-0000-0000-000019000000}"/>
            </a:ext>
          </a:extLst>
        </xdr:cNvPr>
        <xdr:cNvGrpSpPr/>
      </xdr:nvGrpSpPr>
      <xdr:grpSpPr>
        <a:xfrm>
          <a:off x="5908114" y="21470986"/>
          <a:ext cx="2070923" cy="285994"/>
          <a:chOff x="4096870" y="9958535"/>
          <a:chExt cx="7656973" cy="200430"/>
        </a:xfrm>
      </xdr:grpSpPr>
      <xdr:pic>
        <xdr:nvPicPr>
          <xdr:cNvPr id="26" name="Picture 25" descr="C:\Users\MeylanF\AppData\Local\Microsoft\Windows\Temporary Internet Files\Content.IE5\NAFLHG8B\Anonymous_Mail_1_icon[1].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815" t="22665" r="10760" b="23814"/>
          <a:stretch>
            <a:fillRect/>
          </a:stretch>
        </xdr:blipFill>
        <xdr:spPr>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41</xdr:col>
      <xdr:colOff>132996</xdr:colOff>
      <xdr:row>66</xdr:row>
      <xdr:rowOff>44825</xdr:rowOff>
    </xdr:from>
    <xdr:to>
      <xdr:col>43</xdr:col>
      <xdr:colOff>33618</xdr:colOff>
      <xdr:row>74</xdr:row>
      <xdr:rowOff>56029</xdr:rowOff>
    </xdr:to>
    <xdr:sp macro="" textlink="">
      <xdr:nvSpPr>
        <xdr:cNvPr id="28" name="Right Brace 27">
          <a:extLst>
            <a:ext uri="{FF2B5EF4-FFF2-40B4-BE49-F238E27FC236}">
              <a16:creationId xmlns:a16="http://schemas.microsoft.com/office/drawing/2014/main" id="{00000000-0008-0000-0000-00001C000000}"/>
            </a:ext>
          </a:extLst>
        </xdr:cNvPr>
        <xdr:cNvSpPr/>
      </xdr:nvSpPr>
      <xdr:spPr>
        <a:xfrm flipH="1">
          <a:off x="7162165" y="13599795"/>
          <a:ext cx="243205" cy="1528445"/>
        </a:xfrm>
        <a:prstGeom prst="rightBrace">
          <a:avLst>
            <a:gd name="adj1" fmla="val 44139"/>
            <a:gd name="adj2" fmla="val 50000"/>
          </a:avLst>
        </a:prstGeom>
        <a:ln w="19050">
          <a:solidFill>
            <a:srgbClr val="D32D2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49</xdr:row>
      <xdr:rowOff>3174</xdr:rowOff>
    </xdr:from>
    <xdr:to>
      <xdr:col>9</xdr:col>
      <xdr:colOff>152033</xdr:colOff>
      <xdr:row>50</xdr:row>
      <xdr:rowOff>0</xdr:rowOff>
    </xdr:to>
    <xdr:sp macro="" textlink="">
      <xdr:nvSpPr>
        <xdr:cNvPr id="31" name="Isosceles Triangle 30">
          <a:extLst>
            <a:ext uri="{FF2B5EF4-FFF2-40B4-BE49-F238E27FC236}">
              <a16:creationId xmlns:a16="http://schemas.microsoft.com/office/drawing/2014/main" id="{00000000-0008-0000-0000-00001F000000}"/>
            </a:ext>
          </a:extLst>
        </xdr:cNvPr>
        <xdr:cNvSpPr/>
      </xdr:nvSpPr>
      <xdr:spPr>
        <a:xfrm rot="10800000">
          <a:off x="1045845" y="10504805"/>
          <a:ext cx="648970" cy="180975"/>
        </a:xfrm>
        <a:prstGeom prst="triangle">
          <a:avLst/>
        </a:prstGeom>
        <a:solidFill>
          <a:srgbClr val="D32D2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3228</xdr:colOff>
      <xdr:row>34</xdr:row>
      <xdr:rowOff>11770</xdr:rowOff>
    </xdr:from>
    <xdr:to>
      <xdr:col>54</xdr:col>
      <xdr:colOff>2929</xdr:colOff>
      <xdr:row>36</xdr:row>
      <xdr:rowOff>1969</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6200000">
          <a:off x="8813800" y="6941820"/>
          <a:ext cx="38036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34</xdr:row>
      <xdr:rowOff>6350</xdr:rowOff>
    </xdr:from>
    <xdr:to>
      <xdr:col>17</xdr:col>
      <xdr:colOff>12428</xdr:colOff>
      <xdr:row>35</xdr:row>
      <xdr:rowOff>169770</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16200000">
          <a:off x="2486660" y="6917055"/>
          <a:ext cx="35369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53</xdr:row>
      <xdr:rowOff>92075</xdr:rowOff>
    </xdr:from>
    <xdr:to>
      <xdr:col>17</xdr:col>
      <xdr:colOff>12428</xdr:colOff>
      <xdr:row>55</xdr:row>
      <xdr:rowOff>84045</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484120" y="11297285"/>
          <a:ext cx="35877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22</xdr:col>
      <xdr:colOff>26332</xdr:colOff>
      <xdr:row>84</xdr:row>
      <xdr:rowOff>86472</xdr:rowOff>
    </xdr:from>
    <xdr:to>
      <xdr:col>33</xdr:col>
      <xdr:colOff>4855</xdr:colOff>
      <xdr:row>87</xdr:row>
      <xdr:rowOff>82550</xdr:rowOff>
    </xdr:to>
    <xdr:sp macro="" textlink="">
      <xdr:nvSpPr>
        <xdr:cNvPr id="39" name="Speech Bubble: Rectangle with Corners Rounded 38">
          <a:extLst>
            <a:ext uri="{FF2B5EF4-FFF2-40B4-BE49-F238E27FC236}">
              <a16:creationId xmlns:a16="http://schemas.microsoft.com/office/drawing/2014/main" id="{00000000-0008-0000-0000-000027000000}"/>
            </a:ext>
          </a:extLst>
        </xdr:cNvPr>
        <xdr:cNvSpPr/>
      </xdr:nvSpPr>
      <xdr:spPr>
        <a:xfrm>
          <a:off x="3797935" y="17302480"/>
          <a:ext cx="1864360" cy="567690"/>
        </a:xfrm>
        <a:prstGeom prst="wedgeRoundRectCallout">
          <a:avLst>
            <a:gd name="adj1" fmla="val -79748"/>
            <a:gd name="adj2" fmla="val 36085"/>
            <a:gd name="adj3" fmla="val 16667"/>
          </a:avLst>
        </a:prstGeom>
        <a:solidFill>
          <a:srgbClr val="D32D20"/>
        </a:solidFill>
        <a:ln>
          <a:solidFill>
            <a:srgbClr val="D32D20"/>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editAs="oneCell">
    <xdr:from>
      <xdr:col>72</xdr:col>
      <xdr:colOff>53993</xdr:colOff>
      <xdr:row>82</xdr:row>
      <xdr:rowOff>123267</xdr:rowOff>
    </xdr:from>
    <xdr:to>
      <xdr:col>78</xdr:col>
      <xdr:colOff>115997</xdr:colOff>
      <xdr:row>90</xdr:row>
      <xdr:rowOff>87968</xdr:rowOff>
    </xdr:to>
    <xdr:pic>
      <xdr:nvPicPr>
        <xdr:cNvPr id="41" name="Picture 40">
          <a:hlinkClick xmlns:r="http://schemas.openxmlformats.org/officeDocument/2006/relationships" r:id="rId3"/>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2398375" y="16958310"/>
          <a:ext cx="1090295" cy="148844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absolute">
    <xdr:from>
      <xdr:col>90</xdr:col>
      <xdr:colOff>137834</xdr:colOff>
      <xdr:row>0</xdr:row>
      <xdr:rowOff>52854</xdr:rowOff>
    </xdr:from>
    <xdr:to>
      <xdr:col>95</xdr:col>
      <xdr:colOff>20172</xdr:colOff>
      <xdr:row>1</xdr:row>
      <xdr:rowOff>437478</xdr:rowOff>
    </xdr:to>
    <xdr:pic>
      <xdr:nvPicPr>
        <xdr:cNvPr id="44" name="Bild 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3636" b="12121"/>
        <a:stretch>
          <a:fillRect/>
        </a:stretch>
      </xdr:blipFill>
      <xdr:spPr>
        <a:xfrm>
          <a:off x="15568295" y="52705"/>
          <a:ext cx="739140" cy="548640"/>
        </a:xfrm>
        <a:prstGeom prst="rect">
          <a:avLst/>
        </a:prstGeom>
      </xdr:spPr>
    </xdr:pic>
    <xdr:clientData/>
  </xdr:twoCellAnchor>
  <xdr:twoCellAnchor>
    <xdr:from>
      <xdr:col>1</xdr:col>
      <xdr:colOff>164726</xdr:colOff>
      <xdr:row>66</xdr:row>
      <xdr:rowOff>9711</xdr:rowOff>
    </xdr:from>
    <xdr:to>
      <xdr:col>11</xdr:col>
      <xdr:colOff>69471</xdr:colOff>
      <xdr:row>73</xdr:row>
      <xdr:rowOff>36419</xdr:rowOff>
    </xdr:to>
    <xdr:pic>
      <xdr:nvPicPr>
        <xdr:cNvPr id="45" name="Picture 15" descr="K:\DCIM\147___04\IMG_0189.JPG">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a:xfrm>
          <a:off x="335915" y="13564870"/>
          <a:ext cx="1619250" cy="1353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135965</xdr:colOff>
      <xdr:row>33</xdr:row>
      <xdr:rowOff>59391</xdr:rowOff>
    </xdr:from>
    <xdr:to>
      <xdr:col>11</xdr:col>
      <xdr:colOff>155202</xdr:colOff>
      <xdr:row>36</xdr:row>
      <xdr:rowOff>112059</xdr:rowOff>
    </xdr:to>
    <xdr:sp macro="" textlink="">
      <xdr:nvSpPr>
        <xdr:cNvPr id="47" name="Rectangle 1">
          <a:hlinkClick xmlns:r="http://schemas.openxmlformats.org/officeDocument/2006/relationships" r:id="rId8"/>
          <a:extLst>
            <a:ext uri="{FF2B5EF4-FFF2-40B4-BE49-F238E27FC236}">
              <a16:creationId xmlns:a16="http://schemas.microsoft.com/office/drawing/2014/main" id="{00000000-0008-0000-0000-00002F000000}"/>
            </a:ext>
          </a:extLst>
        </xdr:cNvPr>
        <xdr:cNvSpPr/>
      </xdr:nvSpPr>
      <xdr:spPr>
        <a:xfrm>
          <a:off x="650240" y="6856095"/>
          <a:ext cx="1390650" cy="64325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MONITOREO DE RECEPCIÓN</a:t>
          </a:r>
          <a:endParaRPr lang="en-GB" sz="1400" b="1" u="none">
            <a:solidFill>
              <a:schemeClr val="bg1"/>
            </a:solidFill>
            <a:effectLst/>
            <a:latin typeface="+mn-lt"/>
            <a:ea typeface="+mn-ea"/>
            <a:cs typeface="+mn-cs"/>
          </a:endParaRPr>
        </a:p>
      </xdr:txBody>
    </xdr:sp>
    <xdr:clientData fPrintsWithSheet="0"/>
  </xdr:twoCellAnchor>
  <xdr:twoCellAnchor>
    <xdr:from>
      <xdr:col>3</xdr:col>
      <xdr:colOff>28948</xdr:colOff>
      <xdr:row>51</xdr:row>
      <xdr:rowOff>142875</xdr:rowOff>
    </xdr:from>
    <xdr:to>
      <xdr:col>12</xdr:col>
      <xdr:colOff>86658</xdr:colOff>
      <xdr:row>55</xdr:row>
      <xdr:rowOff>78442</xdr:rowOff>
    </xdr:to>
    <xdr:sp macro="" textlink="">
      <xdr:nvSpPr>
        <xdr:cNvPr id="48" name="Rectangle 1">
          <a:hlinkClick xmlns:r="http://schemas.openxmlformats.org/officeDocument/2006/relationships" r:id="rId9"/>
          <a:extLst>
            <a:ext uri="{FF2B5EF4-FFF2-40B4-BE49-F238E27FC236}">
              <a16:creationId xmlns:a16="http://schemas.microsoft.com/office/drawing/2014/main" id="{00000000-0008-0000-0000-000030000000}"/>
            </a:ext>
          </a:extLst>
        </xdr:cNvPr>
        <xdr:cNvSpPr/>
      </xdr:nvSpPr>
      <xdr:spPr>
        <a:xfrm>
          <a:off x="542925" y="11064875"/>
          <a:ext cx="1600835" cy="66929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i="0">
              <a:solidFill>
                <a:schemeClr val="lt1"/>
              </a:solidFill>
              <a:effectLst/>
              <a:latin typeface="+mn-lt"/>
              <a:ea typeface="+mn-ea"/>
              <a:cs typeface="+mn-cs"/>
            </a:rPr>
            <a:t>RESUMEN (NIVEL DE EMPRESA)</a:t>
          </a:r>
          <a:endParaRPr lang="en-GB" sz="1400" b="1" u="none">
            <a:solidFill>
              <a:schemeClr val="bg1"/>
            </a:solidFill>
            <a:effectLst/>
            <a:latin typeface="+mn-lt"/>
            <a:ea typeface="+mn-ea"/>
            <a:cs typeface="+mn-cs"/>
          </a:endParaRPr>
        </a:p>
      </xdr:txBody>
    </xdr:sp>
    <xdr:clientData fPrintsWithSheet="0"/>
  </xdr:twoCellAnchor>
  <xdr:twoCellAnchor>
    <xdr:from>
      <xdr:col>3</xdr:col>
      <xdr:colOff>36792</xdr:colOff>
      <xdr:row>56</xdr:row>
      <xdr:rowOff>9526</xdr:rowOff>
    </xdr:from>
    <xdr:to>
      <xdr:col>12</xdr:col>
      <xdr:colOff>78441</xdr:colOff>
      <xdr:row>59</xdr:row>
      <xdr:rowOff>92823</xdr:rowOff>
    </xdr:to>
    <xdr:sp macro="" textlink="">
      <xdr:nvSpPr>
        <xdr:cNvPr id="49" name="Rectangle 1">
          <a:hlinkClick xmlns:r="http://schemas.openxmlformats.org/officeDocument/2006/relationships" r:id="rId10"/>
          <a:extLst>
            <a:ext uri="{FF2B5EF4-FFF2-40B4-BE49-F238E27FC236}">
              <a16:creationId xmlns:a16="http://schemas.microsoft.com/office/drawing/2014/main" id="{00000000-0008-0000-0000-000031000000}"/>
            </a:ext>
          </a:extLst>
        </xdr:cNvPr>
        <xdr:cNvSpPr/>
      </xdr:nvSpPr>
      <xdr:spPr>
        <a:xfrm>
          <a:off x="550545" y="11849100"/>
          <a:ext cx="1584960" cy="64071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RESUMEN (NIVEL DE PARQUE)</a:t>
          </a:r>
          <a:endParaRPr lang="en-GB" sz="1400" b="1" u="none">
            <a:solidFill>
              <a:schemeClr val="bg1"/>
            </a:solidFill>
            <a:effectLst/>
            <a:latin typeface="+mn-lt"/>
            <a:ea typeface="+mn-ea"/>
            <a:cs typeface="+mn-cs"/>
          </a:endParaRPr>
        </a:p>
      </xdr:txBody>
    </xdr:sp>
    <xdr:clientData fPrintsWithSheet="0"/>
  </xdr:twoCellAnchor>
  <xdr:twoCellAnchor editAs="oneCell">
    <xdr:from>
      <xdr:col>36</xdr:col>
      <xdr:colOff>100853</xdr:colOff>
      <xdr:row>82</xdr:row>
      <xdr:rowOff>85726</xdr:rowOff>
    </xdr:from>
    <xdr:to>
      <xdr:col>46</xdr:col>
      <xdr:colOff>44823</xdr:colOff>
      <xdr:row>90</xdr:row>
      <xdr:rowOff>107370</xdr:rowOff>
    </xdr:to>
    <xdr:pic>
      <xdr:nvPicPr>
        <xdr:cNvPr id="3" name="Picture 2">
          <a:hlinkClick xmlns:r="http://schemas.openxmlformats.org/officeDocument/2006/relationships" r:id="rId1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2"/>
        <a:stretch>
          <a:fillRect/>
        </a:stretch>
      </xdr:blipFill>
      <xdr:spPr>
        <a:xfrm>
          <a:off x="6272530" y="16920845"/>
          <a:ext cx="1658620" cy="1545590"/>
        </a:xfrm>
        <a:prstGeom prst="rect">
          <a:avLst/>
        </a:prstGeom>
      </xdr:spPr>
    </xdr:pic>
    <xdr:clientData/>
  </xdr:twoCellAnchor>
  <xdr:twoCellAnchor editAs="oneCell">
    <xdr:from>
      <xdr:col>9</xdr:col>
      <xdr:colOff>44824</xdr:colOff>
      <xdr:row>82</xdr:row>
      <xdr:rowOff>108884</xdr:rowOff>
    </xdr:from>
    <xdr:to>
      <xdr:col>16</xdr:col>
      <xdr:colOff>122518</xdr:colOff>
      <xdr:row>90</xdr:row>
      <xdr:rowOff>64228</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4"/>
        <a:stretch>
          <a:fillRect/>
        </a:stretch>
      </xdr:blipFill>
      <xdr:spPr>
        <a:xfrm>
          <a:off x="1587500" y="16943705"/>
          <a:ext cx="1277620" cy="1479550"/>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180040</xdr:colOff>
      <xdr:row>0</xdr:row>
      <xdr:rowOff>123264</xdr:rowOff>
    </xdr:from>
    <xdr:to>
      <xdr:col>5</xdr:col>
      <xdr:colOff>680357</xdr:colOff>
      <xdr:row>1</xdr:row>
      <xdr:rowOff>544232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418830" y="123190"/>
          <a:ext cx="1871980" cy="69977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0">
              <a:solidFill>
                <a:schemeClr val="lt1"/>
              </a:solidFill>
              <a:effectLst/>
              <a:latin typeface="+mn-lt"/>
              <a:ea typeface="+mn-ea"/>
              <a:cs typeface="+mn-cs"/>
            </a:rPr>
            <a:t>RESUMEN NIVEL DE EMPRESA</a:t>
          </a:r>
          <a:endParaRPr lang="en-US" sz="1600">
            <a:effectLst/>
          </a:endParaRPr>
        </a:p>
      </xdr:txBody>
    </xdr:sp>
    <xdr:clientData fPrintsWithSheet="0"/>
  </xdr:twoCellAnchor>
  <xdr:twoCellAnchor>
    <xdr:from>
      <xdr:col>3</xdr:col>
      <xdr:colOff>1693397</xdr:colOff>
      <xdr:row>0</xdr:row>
      <xdr:rowOff>113740</xdr:rowOff>
    </xdr:from>
    <xdr:to>
      <xdr:col>3</xdr:col>
      <xdr:colOff>3228975</xdr:colOff>
      <xdr:row>1</xdr:row>
      <xdr:rowOff>519954</xdr:rowOff>
    </xdr:to>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6760210" y="113665"/>
          <a:ext cx="1478915" cy="68453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INSTRUCCIONES</a:t>
          </a:r>
        </a:p>
      </xdr:txBody>
    </xdr:sp>
    <xdr:clientData fPrintsWithSheet="0"/>
  </xdr:twoCellAnchor>
  <xdr:twoCellAnchor>
    <xdr:from>
      <xdr:col>2</xdr:col>
      <xdr:colOff>1677708</xdr:colOff>
      <xdr:row>0</xdr:row>
      <xdr:rowOff>134471</xdr:rowOff>
    </xdr:from>
    <xdr:to>
      <xdr:col>3</xdr:col>
      <xdr:colOff>1436035</xdr:colOff>
      <xdr:row>1</xdr:row>
      <xdr:rowOff>468156</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4820920" y="133985"/>
          <a:ext cx="1682115" cy="6127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a:solidFill>
              <a:sysClr val="windowText" lastClr="000000"/>
            </a:solidFill>
            <a:effectLst/>
          </a:endParaRPr>
        </a:p>
      </xdr:txBody>
    </xdr:sp>
    <xdr:clientData/>
  </xdr:twoCellAnchor>
  <xdr:twoCellAnchor>
    <xdr:from>
      <xdr:col>5</xdr:col>
      <xdr:colOff>851619</xdr:colOff>
      <xdr:row>0</xdr:row>
      <xdr:rowOff>126439</xdr:rowOff>
    </xdr:from>
    <xdr:to>
      <xdr:col>7</xdr:col>
      <xdr:colOff>485907</xdr:colOff>
      <xdr:row>1</xdr:row>
      <xdr:rowOff>534707</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0462260" y="126365"/>
          <a:ext cx="1729740" cy="68707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lt1"/>
              </a:solidFill>
              <a:effectLst/>
              <a:latin typeface="+mn-lt"/>
              <a:ea typeface="+mn-ea"/>
              <a:cs typeface="+mn-cs"/>
            </a:rPr>
            <a:t>RESUMEN (NIVEL DE PARQUE)</a:t>
          </a:r>
          <a:endParaRPr lang="en-US" sz="1600">
            <a:effectLst/>
          </a:endParaRPr>
        </a:p>
      </xdr:txBody>
    </xdr:sp>
    <xdr:clientData fPrintsWithSheet="0"/>
  </xdr:twoCellAnchor>
  <xdr:twoCellAnchor>
    <xdr:from>
      <xdr:col>10</xdr:col>
      <xdr:colOff>838200</xdr:colOff>
      <xdr:row>6</xdr:row>
      <xdr:rowOff>19050</xdr:rowOff>
    </xdr:from>
    <xdr:to>
      <xdr:col>11</xdr:col>
      <xdr:colOff>142875</xdr:colOff>
      <xdr:row>8</xdr:row>
      <xdr:rowOff>19050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5801975" y="1748155"/>
          <a:ext cx="676275" cy="46672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2952565</xdr:colOff>
      <xdr:row>0</xdr:row>
      <xdr:rowOff>168088</xdr:rowOff>
    </xdr:from>
    <xdr:to>
      <xdr:col>2</xdr:col>
      <xdr:colOff>4497668</xdr:colOff>
      <xdr:row>1</xdr:row>
      <xdr:rowOff>617632</xdr:rowOff>
    </xdr:to>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5085715" y="167640"/>
          <a:ext cx="1544955" cy="68580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INSTRUCCIONES</a:t>
          </a:r>
        </a:p>
      </xdr:txBody>
    </xdr:sp>
    <xdr:clientData fPrintsWithSheet="0"/>
  </xdr:twoCellAnchor>
  <xdr:twoCellAnchor>
    <xdr:from>
      <xdr:col>3</xdr:col>
      <xdr:colOff>316939</xdr:colOff>
      <xdr:row>0</xdr:row>
      <xdr:rowOff>201706</xdr:rowOff>
    </xdr:from>
    <xdr:to>
      <xdr:col>3</xdr:col>
      <xdr:colOff>2155638</xdr:colOff>
      <xdr:row>1</xdr:row>
      <xdr:rowOff>618002</xdr:rowOff>
    </xdr:to>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8289290" y="201295"/>
          <a:ext cx="1750060" cy="65278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RESUMEN (NIVEL DE PARQUE)</a:t>
          </a:r>
          <a:endParaRPr lang="en-GB" sz="1400" b="1" u="none">
            <a:solidFill>
              <a:schemeClr val="bg1"/>
            </a:solidFill>
            <a:effectLst/>
            <a:latin typeface="+mn-lt"/>
            <a:ea typeface="+mn-ea"/>
            <a:cs typeface="+mn-cs"/>
          </a:endParaRPr>
        </a:p>
      </xdr:txBody>
    </xdr:sp>
    <xdr:clientData fPrintsWithSheet="0"/>
  </xdr:twoCellAnchor>
  <xdr:twoCellAnchor>
    <xdr:from>
      <xdr:col>2</xdr:col>
      <xdr:colOff>4667998</xdr:colOff>
      <xdr:row>0</xdr:row>
      <xdr:rowOff>190499</xdr:rowOff>
    </xdr:from>
    <xdr:to>
      <xdr:col>3</xdr:col>
      <xdr:colOff>115236</xdr:colOff>
      <xdr:row>1</xdr:row>
      <xdr:rowOff>629208</xdr:rowOff>
    </xdr:to>
    <xdr:sp macro="" textlink="">
      <xdr:nvSpPr>
        <xdr:cNvPr id="10" name="Rectangle 1">
          <a:hlinkClick xmlns:r="http://schemas.openxmlformats.org/officeDocument/2006/relationships" r:id="rId3"/>
          <a:extLst>
            <a:ext uri="{FF2B5EF4-FFF2-40B4-BE49-F238E27FC236}">
              <a16:creationId xmlns:a16="http://schemas.microsoft.com/office/drawing/2014/main" id="{00000000-0008-0000-0200-00000A000000}"/>
            </a:ext>
          </a:extLst>
        </xdr:cNvPr>
        <xdr:cNvSpPr/>
      </xdr:nvSpPr>
      <xdr:spPr>
        <a:xfrm>
          <a:off x="6801485" y="189865"/>
          <a:ext cx="1285875" cy="67500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MONITOREO</a:t>
          </a:r>
          <a:r>
            <a:rPr lang="en-GB" sz="1400" b="1" u="none" baseline="0">
              <a:solidFill>
                <a:schemeClr val="bg1"/>
              </a:solidFill>
              <a:effectLst/>
              <a:latin typeface="+mn-lt"/>
              <a:ea typeface="+mn-ea"/>
              <a:cs typeface="+mn-cs"/>
            </a:rPr>
            <a:t> DE RECP</a:t>
          </a:r>
          <a:endParaRPr lang="en-GB" sz="1400" b="1" u="none">
            <a:solidFill>
              <a:schemeClr val="bg1"/>
            </a:solidFill>
            <a:effectLst/>
            <a:latin typeface="+mn-lt"/>
            <a:ea typeface="+mn-ea"/>
            <a:cs typeface="+mn-cs"/>
          </a:endParaRPr>
        </a:p>
      </xdr:txBody>
    </xdr:sp>
    <xdr:clientData fPrintsWithSheet="0"/>
  </xdr:twoCellAnchor>
  <xdr:twoCellAnchor>
    <xdr:from>
      <xdr:col>1</xdr:col>
      <xdr:colOff>27268</xdr:colOff>
      <xdr:row>2</xdr:row>
      <xdr:rowOff>83297</xdr:rowOff>
    </xdr:from>
    <xdr:to>
      <xdr:col>4</xdr:col>
      <xdr:colOff>8030</xdr:colOff>
      <xdr:row>4</xdr:row>
      <xdr:rowOff>134471</xdr:rowOff>
    </xdr:to>
    <xdr:sp macro="" textlink="">
      <xdr:nvSpPr>
        <xdr:cNvPr id="11" name="Speech Bubble: Rectangle with Corners Rounded 10">
          <a:extLst>
            <a:ext uri="{FF2B5EF4-FFF2-40B4-BE49-F238E27FC236}">
              <a16:creationId xmlns:a16="http://schemas.microsoft.com/office/drawing/2014/main" id="{00000000-0008-0000-0200-00000B000000}"/>
            </a:ext>
          </a:extLst>
        </xdr:cNvPr>
        <xdr:cNvSpPr/>
      </xdr:nvSpPr>
      <xdr:spPr>
        <a:xfrm>
          <a:off x="160020" y="1100455"/>
          <a:ext cx="9886950" cy="355600"/>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sz="1200" b="1">
              <a:solidFill>
                <a:sysClr val="windowText" lastClr="000000"/>
              </a:solidFill>
            </a:rPr>
            <a:t>La hoja de trabajo se calcula automáticamente en función de la hoja de trabajo de monitoreo de RECP</a:t>
          </a:r>
          <a:endParaRPr lang="en-GB"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1418476</xdr:colOff>
      <xdr:row>0</xdr:row>
      <xdr:rowOff>190500</xdr:rowOff>
    </xdr:from>
    <xdr:to>
      <xdr:col>3</xdr:col>
      <xdr:colOff>1276350</xdr:colOff>
      <xdr:row>1</xdr:row>
      <xdr:rowOff>583640</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6094730" y="190500"/>
          <a:ext cx="1601470" cy="61468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ES" sz="1400" b="1">
              <a:solidFill>
                <a:schemeClr val="lt1"/>
              </a:solidFill>
              <a:effectLst/>
              <a:latin typeface="+mn-lt"/>
              <a:ea typeface="+mn-ea"/>
              <a:cs typeface="+mn-cs"/>
            </a:rPr>
            <a:t>RESUMEN (NIVEL DE EMPRESA)</a:t>
          </a:r>
          <a:endParaRPr lang="en-US" sz="1400">
            <a:effectLst/>
          </a:endParaRPr>
        </a:p>
      </xdr:txBody>
    </xdr:sp>
    <xdr:clientData fPrintsWithSheet="0"/>
  </xdr:twoCellAnchor>
  <xdr:twoCellAnchor>
    <xdr:from>
      <xdr:col>1</xdr:col>
      <xdr:colOff>3248026</xdr:colOff>
      <xdr:row>0</xdr:row>
      <xdr:rowOff>209550</xdr:rowOff>
    </xdr:from>
    <xdr:to>
      <xdr:col>2</xdr:col>
      <xdr:colOff>1</xdr:colOff>
      <xdr:row>1</xdr:row>
      <xdr:rowOff>600075</xdr:rowOff>
    </xdr:to>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3381375" y="209550"/>
          <a:ext cx="1295400" cy="61214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a:solidFill>
                <a:schemeClr val="bg1"/>
              </a:solidFill>
              <a:effectLst/>
              <a:latin typeface="+mn-lt"/>
              <a:ea typeface="+mn-ea"/>
              <a:cs typeface="+mn-cs"/>
            </a:rPr>
            <a:t>INSTRUCCIONES</a:t>
          </a:r>
        </a:p>
      </xdr:txBody>
    </xdr:sp>
    <xdr:clientData fPrintsWithSheet="0"/>
  </xdr:twoCellAnchor>
  <xdr:twoCellAnchor>
    <xdr:from>
      <xdr:col>2</xdr:col>
      <xdr:colOff>78628</xdr:colOff>
      <xdr:row>0</xdr:row>
      <xdr:rowOff>209550</xdr:rowOff>
    </xdr:from>
    <xdr:to>
      <xdr:col>2</xdr:col>
      <xdr:colOff>1320801</xdr:colOff>
      <xdr:row>1</xdr:row>
      <xdr:rowOff>590550</xdr:rowOff>
    </xdr:to>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300-000008000000}"/>
            </a:ext>
          </a:extLst>
        </xdr:cNvPr>
        <xdr:cNvSpPr/>
      </xdr:nvSpPr>
      <xdr:spPr>
        <a:xfrm>
          <a:off x="4754880" y="209550"/>
          <a:ext cx="1242695" cy="60261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GB" sz="1400" b="1">
              <a:solidFill>
                <a:schemeClr val="lt1"/>
              </a:solidFill>
              <a:effectLst/>
              <a:latin typeface="+mn-lt"/>
              <a:ea typeface="+mn-ea"/>
              <a:cs typeface="+mn-cs"/>
            </a:rPr>
            <a:t>MONITOREO</a:t>
          </a:r>
          <a:r>
            <a:rPr lang="en-GB" sz="1400" b="1" baseline="0">
              <a:solidFill>
                <a:schemeClr val="lt1"/>
              </a:solidFill>
              <a:effectLst/>
              <a:latin typeface="+mn-lt"/>
              <a:ea typeface="+mn-ea"/>
              <a:cs typeface="+mn-cs"/>
            </a:rPr>
            <a:t> DE RECP</a:t>
          </a:r>
          <a:endParaRPr lang="en-US" sz="1400">
            <a:effectLst/>
          </a:endParaRPr>
        </a:p>
      </xdr:txBody>
    </xdr:sp>
    <xdr:clientData fPrintsWithSheet="0"/>
  </xdr:twoCellAnchor>
  <xdr:twoCellAnchor>
    <xdr:from>
      <xdr:col>0</xdr:col>
      <xdr:colOff>123825</xdr:colOff>
      <xdr:row>2</xdr:row>
      <xdr:rowOff>95251</xdr:rowOff>
    </xdr:from>
    <xdr:to>
      <xdr:col>3</xdr:col>
      <xdr:colOff>1323975</xdr:colOff>
      <xdr:row>4</xdr:row>
      <xdr:rowOff>92075</xdr:rowOff>
    </xdr:to>
    <xdr:sp macro="" textlink="">
      <xdr:nvSpPr>
        <xdr:cNvPr id="12" name="Speech Bubble: Rectangle with Corners Rounded 11">
          <a:extLst>
            <a:ext uri="{FF2B5EF4-FFF2-40B4-BE49-F238E27FC236}">
              <a16:creationId xmlns:a16="http://schemas.microsoft.com/office/drawing/2014/main" id="{00000000-0008-0000-0300-00000C000000}"/>
            </a:ext>
          </a:extLst>
        </xdr:cNvPr>
        <xdr:cNvSpPr/>
      </xdr:nvSpPr>
      <xdr:spPr>
        <a:xfrm>
          <a:off x="123825" y="1090930"/>
          <a:ext cx="7620000" cy="301625"/>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b="1">
              <a:solidFill>
                <a:sysClr val="windowText" lastClr="000000"/>
              </a:solidFill>
            </a:rPr>
            <a:t>La hoja de trabajo se calcula automáticamente en función de la hoja de trabajo de monitoreo de RECP</a:t>
          </a:r>
          <a:endParaRPr lang="en-GB" sz="11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esar Barahona" id="{685C4FAC-26AC-4487-8AEE-0B646D548B0A}" userId="dadbc42e1ad45017" providerId="Windows Live"/>
</personList>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2" dT="2020-05-11T14:24:31.87" personId="{685C4FAC-26AC-4487-8AEE-0B646D548B0A}" id="{6048653D-B055-4F8B-BF6E-DC600A05E283}">
    <text>Wrong Transaltion: Should say Monitoreo de RECP not Monitoreo de Recepcion. I could not edit the text box</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32D20"/>
    <pageSetUpPr fitToPage="1"/>
  </sheetPr>
  <dimension ref="B1:DK129"/>
  <sheetViews>
    <sheetView showGridLines="0" showRowColHeaders="0" zoomScale="115" zoomScaleNormal="115" workbookViewId="0">
      <pane ySplit="2" topLeftCell="A21" activePane="bottomLeft" state="frozen"/>
      <selection pane="bottomLeft" activeCell="R22" sqref="R22:AY49"/>
    </sheetView>
  </sheetViews>
  <sheetFormatPr defaultColWidth="2.54296875" defaultRowHeight="14.5"/>
  <sheetData>
    <row r="1" spans="2:93" s="1" customFormat="1" ht="13" customHeight="1"/>
    <row r="2" spans="2:93" s="1" customFormat="1" ht="36" customHeight="1">
      <c r="B2" s="174" t="s">
        <v>0</v>
      </c>
      <c r="C2" s="175"/>
      <c r="D2" s="175"/>
      <c r="E2" s="175"/>
      <c r="F2" s="175"/>
    </row>
    <row r="3" spans="2:93" s="170" customFormat="1" ht="9.65" customHeight="1">
      <c r="B3" s="176"/>
      <c r="C3" s="176"/>
      <c r="D3" s="176"/>
      <c r="E3" s="176"/>
      <c r="F3" s="176"/>
    </row>
    <row r="4" spans="2:93" s="171" customFormat="1" ht="18" customHeight="1">
      <c r="B4" s="238" t="s">
        <v>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40"/>
    </row>
    <row r="5" spans="2:93" s="171" customFormat="1" ht="5.15" customHeight="1">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201"/>
    </row>
    <row r="6" spans="2:93" s="171" customFormat="1" ht="33.65" customHeight="1">
      <c r="B6" s="241" t="s">
        <v>165</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3"/>
    </row>
    <row r="7" spans="2:93" s="171" customFormat="1">
      <c r="B7" s="182"/>
      <c r="C7" s="183"/>
    </row>
    <row r="8" spans="2:93" s="172" customFormat="1" ht="16" customHeight="1">
      <c r="B8" s="238" t="s">
        <v>2</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40"/>
    </row>
    <row r="9" spans="2:93" s="172" customFormat="1" ht="5.15" customHeight="1">
      <c r="B9" s="184"/>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202"/>
    </row>
    <row r="10" spans="2:93" s="173" customFormat="1" ht="36" customHeight="1">
      <c r="B10" s="241" t="s">
        <v>3</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3"/>
    </row>
    <row r="11" spans="2:93" s="173" customFormat="1">
      <c r="B11" s="182"/>
      <c r="C11" s="186"/>
      <c r="D11" s="186"/>
      <c r="E11" s="186"/>
      <c r="F11" s="186"/>
      <c r="G11" s="186"/>
      <c r="H11" s="186"/>
      <c r="I11" s="186"/>
    </row>
    <row r="12" spans="2:93" s="173" customFormat="1" ht="18" customHeight="1">
      <c r="B12" s="238" t="s">
        <v>4</v>
      </c>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40"/>
    </row>
    <row r="13" spans="2:93" s="173" customFormat="1" ht="5.15" customHeight="1">
      <c r="B13" s="177"/>
      <c r="C13" s="187"/>
      <c r="D13" s="187"/>
      <c r="E13" s="187"/>
      <c r="F13" s="187"/>
      <c r="G13" s="187"/>
      <c r="H13" s="187"/>
      <c r="I13" s="18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203"/>
    </row>
    <row r="14" spans="2:93" s="173" customFormat="1" ht="14.5" customHeight="1">
      <c r="B14" s="260" t="s">
        <v>5</v>
      </c>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61"/>
    </row>
    <row r="15" spans="2:93" s="173" customFormat="1">
      <c r="B15" s="260"/>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61"/>
    </row>
    <row r="16" spans="2:93" s="173" customFormat="1">
      <c r="B16" s="260"/>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61"/>
    </row>
    <row r="17" spans="2:115" s="173" customFormat="1">
      <c r="B17" s="260"/>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61"/>
    </row>
    <row r="18" spans="2:115" s="173" customFormat="1" ht="14.5" customHeight="1">
      <c r="B18" s="260"/>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61"/>
    </row>
    <row r="19" spans="2:115" s="173" customFormat="1">
      <c r="B19" s="177"/>
      <c r="C19" s="187"/>
      <c r="D19" s="187"/>
      <c r="E19" s="187"/>
      <c r="F19" s="187"/>
      <c r="G19" s="187"/>
      <c r="H19" s="187"/>
      <c r="I19" s="18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203"/>
      <c r="CQ19" s="204"/>
      <c r="CR19" s="197"/>
      <c r="CS19" s="197"/>
      <c r="CT19" s="197"/>
      <c r="CU19" s="197"/>
      <c r="CV19" s="197"/>
      <c r="CW19" s="197"/>
      <c r="CX19" s="197"/>
      <c r="CY19" s="197"/>
      <c r="CZ19" s="197"/>
      <c r="DA19" s="197"/>
      <c r="DB19" s="197"/>
      <c r="DC19" s="197"/>
      <c r="DD19" s="197"/>
      <c r="DE19" s="197"/>
      <c r="DF19" s="197"/>
      <c r="DG19" s="197"/>
      <c r="DH19" s="197"/>
      <c r="DI19" s="197"/>
      <c r="DJ19" s="197"/>
      <c r="DK19" s="197"/>
    </row>
    <row r="20" spans="2:115" s="173" customFormat="1" ht="18.5">
      <c r="B20" s="177"/>
      <c r="C20" s="244" t="s">
        <v>6</v>
      </c>
      <c r="D20" s="244"/>
      <c r="E20" s="244"/>
      <c r="F20" s="244"/>
      <c r="G20" s="244"/>
      <c r="H20" s="244"/>
      <c r="I20" s="244"/>
      <c r="J20" s="244"/>
      <c r="K20" s="244"/>
      <c r="L20" s="244"/>
      <c r="M20" s="244"/>
      <c r="N20" s="244"/>
      <c r="O20" s="197"/>
      <c r="P20" s="197"/>
      <c r="Q20" s="197"/>
      <c r="R20" s="245" t="s">
        <v>7</v>
      </c>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197"/>
      <c r="BA20" s="197"/>
      <c r="BB20" s="197"/>
      <c r="BC20" s="246" t="s">
        <v>8</v>
      </c>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03"/>
      <c r="CQ20" s="204"/>
    </row>
    <row r="21" spans="2:115" s="173" customFormat="1">
      <c r="B21" s="177"/>
      <c r="C21" s="187"/>
      <c r="D21" s="187"/>
      <c r="E21" s="187"/>
      <c r="F21" s="187"/>
      <c r="G21" s="187"/>
      <c r="H21" s="187"/>
      <c r="I21" s="18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203"/>
      <c r="CQ21" s="204"/>
      <c r="CR21" s="197"/>
      <c r="CS21" s="197"/>
      <c r="CT21" s="197"/>
      <c r="CU21" s="197"/>
      <c r="CV21" s="197"/>
      <c r="CW21" s="197"/>
      <c r="CX21" s="197"/>
      <c r="CY21" s="197"/>
      <c r="CZ21" s="197"/>
      <c r="DA21" s="197"/>
      <c r="DB21" s="197"/>
      <c r="DC21" s="197"/>
      <c r="DD21" s="197"/>
      <c r="DE21" s="197"/>
      <c r="DF21" s="197"/>
      <c r="DG21" s="197"/>
      <c r="DH21" s="197"/>
      <c r="DI21" s="197"/>
      <c r="DJ21" s="197"/>
      <c r="DK21" s="197"/>
    </row>
    <row r="22" spans="2:115" s="173" customFormat="1" ht="18.5">
      <c r="B22" s="177"/>
      <c r="C22" s="247" t="s">
        <v>9</v>
      </c>
      <c r="D22" s="248"/>
      <c r="E22" s="248"/>
      <c r="F22" s="248"/>
      <c r="G22" s="248"/>
      <c r="H22" s="248"/>
      <c r="I22" s="248"/>
      <c r="J22" s="248"/>
      <c r="K22" s="248"/>
      <c r="L22" s="248"/>
      <c r="M22" s="248"/>
      <c r="N22" s="249"/>
      <c r="O22" s="197"/>
      <c r="P22" s="197"/>
      <c r="Q22" s="197"/>
      <c r="R22" s="262" t="s">
        <v>166</v>
      </c>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4"/>
      <c r="AZ22" s="197"/>
      <c r="BA22" s="197"/>
      <c r="BB22" s="197"/>
      <c r="CO22" s="203"/>
      <c r="CQ22" s="204"/>
    </row>
    <row r="23" spans="2:115" s="173" customFormat="1">
      <c r="B23" s="177"/>
      <c r="C23" s="291"/>
      <c r="D23" s="292"/>
      <c r="E23" s="292"/>
      <c r="F23" s="292"/>
      <c r="G23" s="292"/>
      <c r="H23" s="292"/>
      <c r="I23" s="292"/>
      <c r="J23" s="292"/>
      <c r="K23" s="292"/>
      <c r="L23" s="292"/>
      <c r="M23" s="292"/>
      <c r="N23" s="293"/>
      <c r="O23" s="197"/>
      <c r="P23" s="197"/>
      <c r="Q23" s="197"/>
      <c r="R23" s="265"/>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7"/>
      <c r="AZ23" s="197"/>
      <c r="BA23" s="197"/>
      <c r="BB23" s="197"/>
      <c r="CO23" s="203"/>
      <c r="CQ23" s="204"/>
    </row>
    <row r="24" spans="2:115" s="173" customFormat="1" ht="14.5" customHeight="1">
      <c r="B24" s="177"/>
      <c r="C24" s="291"/>
      <c r="D24" s="292"/>
      <c r="E24" s="292"/>
      <c r="F24" s="292"/>
      <c r="G24" s="292"/>
      <c r="H24" s="292"/>
      <c r="I24" s="292"/>
      <c r="J24" s="292"/>
      <c r="K24" s="292"/>
      <c r="L24" s="292"/>
      <c r="M24" s="292"/>
      <c r="N24" s="293"/>
      <c r="O24" s="197"/>
      <c r="P24" s="197"/>
      <c r="Q24" s="197"/>
      <c r="R24" s="265"/>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7"/>
      <c r="AZ24" s="197"/>
      <c r="BA24" s="197"/>
      <c r="BB24" s="197"/>
      <c r="CO24" s="203"/>
      <c r="CQ24" s="204"/>
    </row>
    <row r="25" spans="2:115" s="173" customFormat="1">
      <c r="B25" s="177"/>
      <c r="C25" s="291"/>
      <c r="D25" s="292"/>
      <c r="E25" s="292"/>
      <c r="F25" s="292"/>
      <c r="G25" s="292"/>
      <c r="H25" s="292"/>
      <c r="I25" s="292"/>
      <c r="J25" s="292"/>
      <c r="K25" s="292"/>
      <c r="L25" s="292"/>
      <c r="M25" s="292"/>
      <c r="N25" s="293"/>
      <c r="O25" s="197"/>
      <c r="P25" s="197"/>
      <c r="Q25" s="197"/>
      <c r="R25" s="265"/>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7"/>
      <c r="AZ25" s="197"/>
      <c r="BA25" s="197"/>
      <c r="BB25" s="197"/>
      <c r="CO25" s="203"/>
      <c r="CQ25" s="204"/>
    </row>
    <row r="26" spans="2:115" s="173" customFormat="1" ht="14.5" customHeight="1">
      <c r="B26" s="177"/>
      <c r="C26" s="291"/>
      <c r="D26" s="292"/>
      <c r="E26" s="292"/>
      <c r="F26" s="292"/>
      <c r="G26" s="292"/>
      <c r="H26" s="292"/>
      <c r="I26" s="292"/>
      <c r="J26" s="292"/>
      <c r="K26" s="292"/>
      <c r="L26" s="292"/>
      <c r="M26" s="292"/>
      <c r="N26" s="293"/>
      <c r="O26" s="197"/>
      <c r="P26" s="197"/>
      <c r="Q26" s="197"/>
      <c r="R26" s="265"/>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7"/>
      <c r="AZ26" s="197"/>
      <c r="BA26" s="197"/>
      <c r="BB26" s="197"/>
      <c r="CO26" s="203"/>
      <c r="CQ26" s="204"/>
    </row>
    <row r="27" spans="2:115" s="173" customFormat="1">
      <c r="B27" s="177"/>
      <c r="C27" s="291"/>
      <c r="D27" s="292"/>
      <c r="E27" s="292"/>
      <c r="F27" s="292"/>
      <c r="G27" s="292"/>
      <c r="H27" s="292"/>
      <c r="I27" s="292"/>
      <c r="J27" s="292"/>
      <c r="K27" s="292"/>
      <c r="L27" s="292"/>
      <c r="M27" s="292"/>
      <c r="N27" s="293"/>
      <c r="O27" s="197"/>
      <c r="P27" s="197"/>
      <c r="Q27" s="197"/>
      <c r="R27" s="265"/>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7"/>
      <c r="AZ27" s="197"/>
      <c r="BA27" s="197"/>
      <c r="BB27" s="197"/>
      <c r="CO27" s="203"/>
      <c r="CQ27" s="204"/>
    </row>
    <row r="28" spans="2:115" s="173" customFormat="1" ht="15" customHeight="1">
      <c r="B28" s="177"/>
      <c r="C28" s="291"/>
      <c r="D28" s="292"/>
      <c r="E28" s="292"/>
      <c r="F28" s="292"/>
      <c r="G28" s="292"/>
      <c r="H28" s="292"/>
      <c r="I28" s="292"/>
      <c r="J28" s="292"/>
      <c r="K28" s="292"/>
      <c r="L28" s="292"/>
      <c r="M28" s="292"/>
      <c r="N28" s="293"/>
      <c r="O28" s="197"/>
      <c r="P28" s="197"/>
      <c r="Q28" s="197"/>
      <c r="R28" s="265"/>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7"/>
      <c r="AZ28" s="197"/>
      <c r="BA28" s="197"/>
      <c r="BB28" s="197"/>
      <c r="BM28" s="280" t="s">
        <v>10</v>
      </c>
      <c r="BN28" s="281"/>
      <c r="BO28" s="281"/>
      <c r="BP28" s="281"/>
      <c r="BQ28" s="281"/>
      <c r="BR28" s="281"/>
      <c r="BS28" s="281"/>
      <c r="BT28" s="281"/>
      <c r="BU28" s="281"/>
      <c r="BV28" s="281"/>
      <c r="BW28" s="281"/>
      <c r="BX28" s="281"/>
      <c r="BY28" s="281"/>
      <c r="BZ28" s="282"/>
      <c r="CA28" s="280" t="s">
        <v>11</v>
      </c>
      <c r="CB28" s="281"/>
      <c r="CC28" s="281"/>
      <c r="CD28" s="281"/>
      <c r="CE28" s="281"/>
      <c r="CF28" s="281"/>
      <c r="CG28" s="281"/>
      <c r="CH28" s="281"/>
      <c r="CI28" s="281"/>
      <c r="CJ28" s="281"/>
      <c r="CK28" s="281"/>
      <c r="CL28" s="281"/>
      <c r="CM28" s="281"/>
      <c r="CN28" s="282"/>
      <c r="CO28" s="203"/>
      <c r="CQ28" s="204"/>
    </row>
    <row r="29" spans="2:115" s="173" customFormat="1">
      <c r="B29" s="177"/>
      <c r="C29" s="291"/>
      <c r="D29" s="292"/>
      <c r="E29" s="292"/>
      <c r="F29" s="292"/>
      <c r="G29" s="292"/>
      <c r="H29" s="292"/>
      <c r="I29" s="292"/>
      <c r="J29" s="292"/>
      <c r="K29" s="292"/>
      <c r="L29" s="292"/>
      <c r="M29" s="292"/>
      <c r="N29" s="293"/>
      <c r="O29" s="197"/>
      <c r="P29" s="197"/>
      <c r="Q29" s="197"/>
      <c r="R29" s="265"/>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7"/>
      <c r="AZ29" s="197"/>
      <c r="BA29" s="197"/>
      <c r="BB29" s="197"/>
      <c r="BM29" s="286"/>
      <c r="BN29" s="287"/>
      <c r="BO29" s="287"/>
      <c r="BP29" s="287"/>
      <c r="BQ29" s="287"/>
      <c r="BR29" s="287"/>
      <c r="BS29" s="287"/>
      <c r="BT29" s="287"/>
      <c r="BU29" s="287"/>
      <c r="BV29" s="287"/>
      <c r="BW29" s="287"/>
      <c r="BX29" s="287"/>
      <c r="BY29" s="287"/>
      <c r="BZ29" s="288"/>
      <c r="CA29" s="286"/>
      <c r="CB29" s="287"/>
      <c r="CC29" s="287"/>
      <c r="CD29" s="287"/>
      <c r="CE29" s="287"/>
      <c r="CF29" s="287"/>
      <c r="CG29" s="287"/>
      <c r="CH29" s="287"/>
      <c r="CI29" s="287"/>
      <c r="CJ29" s="287"/>
      <c r="CK29" s="287"/>
      <c r="CL29" s="287"/>
      <c r="CM29" s="287"/>
      <c r="CN29" s="288"/>
      <c r="CO29" s="203"/>
      <c r="CQ29" s="204"/>
    </row>
    <row r="30" spans="2:115" s="173" customFormat="1" ht="15" customHeight="1">
      <c r="B30" s="177"/>
      <c r="C30" s="291"/>
      <c r="D30" s="292"/>
      <c r="E30" s="292"/>
      <c r="F30" s="292"/>
      <c r="G30" s="292"/>
      <c r="H30" s="292"/>
      <c r="I30" s="292"/>
      <c r="J30" s="292"/>
      <c r="K30" s="292"/>
      <c r="L30" s="292"/>
      <c r="M30" s="292"/>
      <c r="N30" s="293"/>
      <c r="O30" s="197"/>
      <c r="P30" s="197"/>
      <c r="Q30" s="197"/>
      <c r="R30" s="265"/>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7"/>
      <c r="AZ30" s="197"/>
      <c r="BA30" s="197"/>
      <c r="BB30" s="197"/>
      <c r="BC30" s="271" t="s">
        <v>12</v>
      </c>
      <c r="BD30" s="272"/>
      <c r="BE30" s="272"/>
      <c r="BF30" s="272"/>
      <c r="BG30" s="272"/>
      <c r="BH30" s="272"/>
      <c r="BI30" s="272"/>
      <c r="BJ30" s="272"/>
      <c r="BK30" s="272"/>
      <c r="BL30" s="273"/>
      <c r="BM30" s="280" t="s">
        <v>13</v>
      </c>
      <c r="BN30" s="281"/>
      <c r="BO30" s="281"/>
      <c r="BP30" s="281"/>
      <c r="BQ30" s="281"/>
      <c r="BR30" s="281"/>
      <c r="BS30" s="282"/>
      <c r="BT30" s="280" t="s">
        <v>14</v>
      </c>
      <c r="BU30" s="281"/>
      <c r="BV30" s="281"/>
      <c r="BW30" s="281"/>
      <c r="BX30" s="281"/>
      <c r="BY30" s="281"/>
      <c r="BZ30" s="282"/>
      <c r="CA30" s="280" t="s">
        <v>13</v>
      </c>
      <c r="CB30" s="281"/>
      <c r="CC30" s="281"/>
      <c r="CD30" s="281"/>
      <c r="CE30" s="281"/>
      <c r="CF30" s="281"/>
      <c r="CG30" s="282"/>
      <c r="CH30" s="280" t="s">
        <v>14</v>
      </c>
      <c r="CI30" s="281"/>
      <c r="CJ30" s="281"/>
      <c r="CK30" s="281"/>
      <c r="CL30" s="281"/>
      <c r="CM30" s="281"/>
      <c r="CN30" s="282"/>
      <c r="CO30" s="203"/>
      <c r="CQ30" s="204"/>
    </row>
    <row r="31" spans="2:115" s="173" customFormat="1" ht="15" customHeight="1">
      <c r="B31" s="177"/>
      <c r="C31" s="291"/>
      <c r="D31" s="292"/>
      <c r="E31" s="292"/>
      <c r="F31" s="292"/>
      <c r="G31" s="292"/>
      <c r="H31" s="292"/>
      <c r="I31" s="292"/>
      <c r="J31" s="292"/>
      <c r="K31" s="292"/>
      <c r="L31" s="292"/>
      <c r="M31" s="292"/>
      <c r="N31" s="293"/>
      <c r="O31" s="197"/>
      <c r="P31" s="197"/>
      <c r="Q31" s="197"/>
      <c r="R31" s="265"/>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7"/>
      <c r="AZ31" s="197"/>
      <c r="BA31" s="197"/>
      <c r="BB31" s="197"/>
      <c r="BC31" s="274"/>
      <c r="BD31" s="275"/>
      <c r="BE31" s="275"/>
      <c r="BF31" s="275"/>
      <c r="BG31" s="275"/>
      <c r="BH31" s="275"/>
      <c r="BI31" s="275"/>
      <c r="BJ31" s="275"/>
      <c r="BK31" s="275"/>
      <c r="BL31" s="276"/>
      <c r="BM31" s="283"/>
      <c r="BN31" s="284"/>
      <c r="BO31" s="284"/>
      <c r="BP31" s="284"/>
      <c r="BQ31" s="284"/>
      <c r="BR31" s="284"/>
      <c r="BS31" s="285"/>
      <c r="BT31" s="283"/>
      <c r="BU31" s="284"/>
      <c r="BV31" s="284"/>
      <c r="BW31" s="284"/>
      <c r="BX31" s="284"/>
      <c r="BY31" s="284"/>
      <c r="BZ31" s="285"/>
      <c r="CA31" s="283"/>
      <c r="CB31" s="284"/>
      <c r="CC31" s="284"/>
      <c r="CD31" s="284"/>
      <c r="CE31" s="284"/>
      <c r="CF31" s="284"/>
      <c r="CG31" s="285"/>
      <c r="CH31" s="283"/>
      <c r="CI31" s="284"/>
      <c r="CJ31" s="284"/>
      <c r="CK31" s="284"/>
      <c r="CL31" s="284"/>
      <c r="CM31" s="284"/>
      <c r="CN31" s="285"/>
      <c r="CO31" s="203"/>
      <c r="CQ31" s="204"/>
    </row>
    <row r="32" spans="2:115" s="173" customFormat="1">
      <c r="B32" s="177"/>
      <c r="C32" s="291"/>
      <c r="D32" s="292"/>
      <c r="E32" s="292"/>
      <c r="F32" s="292"/>
      <c r="G32" s="292"/>
      <c r="H32" s="292"/>
      <c r="I32" s="292"/>
      <c r="J32" s="292"/>
      <c r="K32" s="292"/>
      <c r="L32" s="292"/>
      <c r="M32" s="292"/>
      <c r="N32" s="293"/>
      <c r="O32" s="197"/>
      <c r="P32" s="197"/>
      <c r="Q32" s="197"/>
      <c r="R32" s="265"/>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7"/>
      <c r="AZ32" s="197"/>
      <c r="BA32" s="197"/>
      <c r="BB32" s="197"/>
      <c r="BC32" s="277"/>
      <c r="BD32" s="278"/>
      <c r="BE32" s="278"/>
      <c r="BF32" s="278"/>
      <c r="BG32" s="278"/>
      <c r="BH32" s="278"/>
      <c r="BI32" s="278"/>
      <c r="BJ32" s="278"/>
      <c r="BK32" s="278"/>
      <c r="BL32" s="279"/>
      <c r="BM32" s="286"/>
      <c r="BN32" s="287"/>
      <c r="BO32" s="287"/>
      <c r="BP32" s="287"/>
      <c r="BQ32" s="287"/>
      <c r="BR32" s="287"/>
      <c r="BS32" s="288"/>
      <c r="BT32" s="286"/>
      <c r="BU32" s="287"/>
      <c r="BV32" s="287"/>
      <c r="BW32" s="287"/>
      <c r="BX32" s="287"/>
      <c r="BY32" s="287"/>
      <c r="BZ32" s="288"/>
      <c r="CA32" s="286"/>
      <c r="CB32" s="287"/>
      <c r="CC32" s="287"/>
      <c r="CD32" s="287"/>
      <c r="CE32" s="287"/>
      <c r="CF32" s="287"/>
      <c r="CG32" s="288"/>
      <c r="CH32" s="286"/>
      <c r="CI32" s="287"/>
      <c r="CJ32" s="287"/>
      <c r="CK32" s="287"/>
      <c r="CL32" s="287"/>
      <c r="CM32" s="287"/>
      <c r="CN32" s="288"/>
      <c r="CO32" s="203"/>
      <c r="CQ32" s="204"/>
    </row>
    <row r="33" spans="2:95" s="173" customFormat="1" ht="15" customHeight="1">
      <c r="B33" s="177"/>
      <c r="C33" s="291"/>
      <c r="D33" s="292"/>
      <c r="E33" s="292"/>
      <c r="F33" s="292"/>
      <c r="G33" s="292"/>
      <c r="H33" s="292"/>
      <c r="I33" s="292"/>
      <c r="J33" s="292"/>
      <c r="K33" s="292"/>
      <c r="L33" s="292"/>
      <c r="M33" s="292"/>
      <c r="N33" s="293"/>
      <c r="O33" s="197"/>
      <c r="P33" s="197"/>
      <c r="Q33" s="197"/>
      <c r="R33" s="265"/>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7"/>
      <c r="AZ33" s="197"/>
      <c r="BA33" s="197"/>
      <c r="BB33" s="197"/>
      <c r="BC33" s="297" t="s">
        <v>15</v>
      </c>
      <c r="BD33" s="298"/>
      <c r="BE33" s="298"/>
      <c r="BF33" s="298"/>
      <c r="BG33" s="298"/>
      <c r="BH33" s="298"/>
      <c r="BI33" s="298"/>
      <c r="BJ33" s="298"/>
      <c r="BK33" s="298"/>
      <c r="BL33" s="299"/>
      <c r="BM33" s="297" t="s">
        <v>16</v>
      </c>
      <c r="BN33" s="298"/>
      <c r="BO33" s="298"/>
      <c r="BP33" s="298"/>
      <c r="BQ33" s="298"/>
      <c r="BR33" s="298"/>
      <c r="BS33" s="299"/>
      <c r="BT33" s="297" t="s">
        <v>169</v>
      </c>
      <c r="BU33" s="298"/>
      <c r="BV33" s="298"/>
      <c r="BW33" s="298"/>
      <c r="BX33" s="298"/>
      <c r="BY33" s="298"/>
      <c r="BZ33" s="299"/>
      <c r="CA33" s="297" t="s">
        <v>170</v>
      </c>
      <c r="CB33" s="298"/>
      <c r="CC33" s="298"/>
      <c r="CD33" s="298"/>
      <c r="CE33" s="298"/>
      <c r="CF33" s="298"/>
      <c r="CG33" s="299"/>
      <c r="CH33" s="297" t="s">
        <v>170</v>
      </c>
      <c r="CI33" s="298"/>
      <c r="CJ33" s="298"/>
      <c r="CK33" s="298"/>
      <c r="CL33" s="298"/>
      <c r="CM33" s="298"/>
      <c r="CN33" s="299"/>
      <c r="CO33" s="203"/>
      <c r="CQ33" s="204"/>
    </row>
    <row r="34" spans="2:95" s="173" customFormat="1">
      <c r="B34" s="177"/>
      <c r="C34" s="291"/>
      <c r="D34" s="292"/>
      <c r="E34" s="292"/>
      <c r="F34" s="292"/>
      <c r="G34" s="292"/>
      <c r="H34" s="292"/>
      <c r="I34" s="292"/>
      <c r="J34" s="292"/>
      <c r="K34" s="292"/>
      <c r="L34" s="292"/>
      <c r="M34" s="292"/>
      <c r="N34" s="293"/>
      <c r="O34" s="197"/>
      <c r="P34" s="197"/>
      <c r="Q34" s="197"/>
      <c r="R34" s="265"/>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7"/>
      <c r="AZ34" s="197"/>
      <c r="BA34" s="197"/>
      <c r="BB34" s="197"/>
      <c r="BC34" s="300"/>
      <c r="BD34" s="301"/>
      <c r="BE34" s="301"/>
      <c r="BF34" s="301"/>
      <c r="BG34" s="301"/>
      <c r="BH34" s="301"/>
      <c r="BI34" s="301"/>
      <c r="BJ34" s="301"/>
      <c r="BK34" s="301"/>
      <c r="BL34" s="302"/>
      <c r="BM34" s="303"/>
      <c r="BN34" s="304"/>
      <c r="BO34" s="304"/>
      <c r="BP34" s="304"/>
      <c r="BQ34" s="304"/>
      <c r="BR34" s="304"/>
      <c r="BS34" s="305"/>
      <c r="BT34" s="303"/>
      <c r="BU34" s="304"/>
      <c r="BV34" s="304"/>
      <c r="BW34" s="304"/>
      <c r="BX34" s="304"/>
      <c r="BY34" s="304"/>
      <c r="BZ34" s="305"/>
      <c r="CA34" s="303"/>
      <c r="CB34" s="304"/>
      <c r="CC34" s="304"/>
      <c r="CD34" s="304"/>
      <c r="CE34" s="304"/>
      <c r="CF34" s="304"/>
      <c r="CG34" s="305"/>
      <c r="CH34" s="303"/>
      <c r="CI34" s="304"/>
      <c r="CJ34" s="304"/>
      <c r="CK34" s="304"/>
      <c r="CL34" s="304"/>
      <c r="CM34" s="304"/>
      <c r="CN34" s="305"/>
      <c r="CO34" s="203"/>
      <c r="CQ34" s="204"/>
    </row>
    <row r="35" spans="2:95" s="173" customFormat="1" ht="15" customHeight="1">
      <c r="B35" s="177"/>
      <c r="C35" s="291"/>
      <c r="D35" s="292"/>
      <c r="E35" s="292"/>
      <c r="F35" s="292"/>
      <c r="G35" s="292"/>
      <c r="H35" s="292"/>
      <c r="I35" s="292"/>
      <c r="J35" s="292"/>
      <c r="K35" s="292"/>
      <c r="L35" s="292"/>
      <c r="M35" s="292"/>
      <c r="N35" s="293"/>
      <c r="O35" s="197"/>
      <c r="P35" s="197"/>
      <c r="Q35" s="197"/>
      <c r="R35" s="265"/>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7"/>
      <c r="AZ35" s="197"/>
      <c r="BA35" s="197"/>
      <c r="BB35" s="197"/>
      <c r="BC35" s="297" t="s">
        <v>17</v>
      </c>
      <c r="BD35" s="298"/>
      <c r="BE35" s="298"/>
      <c r="BF35" s="298"/>
      <c r="BG35" s="298"/>
      <c r="BH35" s="298"/>
      <c r="BI35" s="298"/>
      <c r="BJ35" s="298"/>
      <c r="BK35" s="298"/>
      <c r="BL35" s="299"/>
      <c r="BM35" s="297" t="s">
        <v>171</v>
      </c>
      <c r="BN35" s="298"/>
      <c r="BO35" s="298"/>
      <c r="BP35" s="298"/>
      <c r="BQ35" s="298"/>
      <c r="BR35" s="298"/>
      <c r="BS35" s="299"/>
      <c r="BT35" s="297" t="s">
        <v>170</v>
      </c>
      <c r="BU35" s="298"/>
      <c r="BV35" s="298"/>
      <c r="BW35" s="298"/>
      <c r="BX35" s="298"/>
      <c r="BY35" s="298"/>
      <c r="BZ35" s="299"/>
      <c r="CA35" s="297" t="s">
        <v>172</v>
      </c>
      <c r="CB35" s="298"/>
      <c r="CC35" s="298"/>
      <c r="CD35" s="298"/>
      <c r="CE35" s="298"/>
      <c r="CF35" s="298"/>
      <c r="CG35" s="299"/>
      <c r="CH35" s="297" t="s">
        <v>173</v>
      </c>
      <c r="CI35" s="298"/>
      <c r="CJ35" s="298"/>
      <c r="CK35" s="298"/>
      <c r="CL35" s="298"/>
      <c r="CM35" s="298"/>
      <c r="CN35" s="299"/>
      <c r="CO35" s="203"/>
      <c r="CQ35" s="204"/>
    </row>
    <row r="36" spans="2:95" s="173" customFormat="1">
      <c r="B36" s="177"/>
      <c r="C36" s="291"/>
      <c r="D36" s="292"/>
      <c r="E36" s="292"/>
      <c r="F36" s="292"/>
      <c r="G36" s="292"/>
      <c r="H36" s="292"/>
      <c r="I36" s="292"/>
      <c r="J36" s="292"/>
      <c r="K36" s="292"/>
      <c r="L36" s="292"/>
      <c r="M36" s="292"/>
      <c r="N36" s="293"/>
      <c r="O36" s="197"/>
      <c r="P36" s="197"/>
      <c r="Q36" s="197"/>
      <c r="R36" s="265"/>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7"/>
      <c r="AZ36" s="197"/>
      <c r="BA36" s="197"/>
      <c r="BB36" s="197"/>
      <c r="BC36" s="300"/>
      <c r="BD36" s="301"/>
      <c r="BE36" s="301"/>
      <c r="BF36" s="301"/>
      <c r="BG36" s="301"/>
      <c r="BH36" s="301"/>
      <c r="BI36" s="301"/>
      <c r="BJ36" s="301"/>
      <c r="BK36" s="301"/>
      <c r="BL36" s="302"/>
      <c r="BM36" s="303"/>
      <c r="BN36" s="304"/>
      <c r="BO36" s="304"/>
      <c r="BP36" s="304"/>
      <c r="BQ36" s="304"/>
      <c r="BR36" s="304"/>
      <c r="BS36" s="305"/>
      <c r="BT36" s="303"/>
      <c r="BU36" s="304"/>
      <c r="BV36" s="304"/>
      <c r="BW36" s="304"/>
      <c r="BX36" s="304"/>
      <c r="BY36" s="304"/>
      <c r="BZ36" s="305"/>
      <c r="CA36" s="303"/>
      <c r="CB36" s="304"/>
      <c r="CC36" s="304"/>
      <c r="CD36" s="304"/>
      <c r="CE36" s="304"/>
      <c r="CF36" s="304"/>
      <c r="CG36" s="305"/>
      <c r="CH36" s="303"/>
      <c r="CI36" s="304"/>
      <c r="CJ36" s="304"/>
      <c r="CK36" s="304"/>
      <c r="CL36" s="304"/>
      <c r="CM36" s="304"/>
      <c r="CN36" s="305"/>
      <c r="CO36" s="203"/>
      <c r="CQ36" s="204"/>
    </row>
    <row r="37" spans="2:95" s="173" customFormat="1" ht="15" customHeight="1">
      <c r="B37" s="177"/>
      <c r="C37" s="291"/>
      <c r="D37" s="292"/>
      <c r="E37" s="292"/>
      <c r="F37" s="292"/>
      <c r="G37" s="292"/>
      <c r="H37" s="292"/>
      <c r="I37" s="292"/>
      <c r="J37" s="292"/>
      <c r="K37" s="292"/>
      <c r="L37" s="292"/>
      <c r="M37" s="292"/>
      <c r="N37" s="293"/>
      <c r="O37" s="197"/>
      <c r="P37" s="197"/>
      <c r="Q37" s="197"/>
      <c r="R37" s="265"/>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7"/>
      <c r="AZ37" s="197"/>
      <c r="BA37" s="197"/>
      <c r="BB37" s="197"/>
      <c r="BC37" s="306" t="s">
        <v>18</v>
      </c>
      <c r="BD37" s="307"/>
      <c r="BE37" s="307"/>
      <c r="BF37" s="307"/>
      <c r="BG37" s="307"/>
      <c r="BH37" s="307"/>
      <c r="BI37" s="307"/>
      <c r="BJ37" s="307"/>
      <c r="BK37" s="307"/>
      <c r="BL37" s="308"/>
      <c r="BM37" s="306" t="s">
        <v>19</v>
      </c>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8"/>
      <c r="CO37" s="203"/>
      <c r="CQ37" s="204"/>
    </row>
    <row r="38" spans="2:95" s="173" customFormat="1">
      <c r="B38" s="177"/>
      <c r="C38" s="291"/>
      <c r="D38" s="292"/>
      <c r="E38" s="292"/>
      <c r="F38" s="292"/>
      <c r="G38" s="292"/>
      <c r="H38" s="292"/>
      <c r="I38" s="292"/>
      <c r="J38" s="292"/>
      <c r="K38" s="292"/>
      <c r="L38" s="292"/>
      <c r="M38" s="292"/>
      <c r="N38" s="293"/>
      <c r="O38" s="197"/>
      <c r="P38" s="197"/>
      <c r="Q38" s="197"/>
      <c r="R38" s="265"/>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7"/>
      <c r="AZ38" s="197"/>
      <c r="BA38" s="197"/>
      <c r="BB38" s="197"/>
      <c r="BC38" s="309"/>
      <c r="BD38" s="310"/>
      <c r="BE38" s="310"/>
      <c r="BF38" s="310"/>
      <c r="BG38" s="310"/>
      <c r="BH38" s="310"/>
      <c r="BI38" s="310"/>
      <c r="BJ38" s="310"/>
      <c r="BK38" s="310"/>
      <c r="BL38" s="311"/>
      <c r="BM38" s="309"/>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1"/>
      <c r="CO38" s="203"/>
      <c r="CQ38" s="204"/>
    </row>
    <row r="39" spans="2:95" s="173" customFormat="1">
      <c r="B39" s="177"/>
      <c r="C39" s="291"/>
      <c r="D39" s="292"/>
      <c r="E39" s="292"/>
      <c r="F39" s="292"/>
      <c r="G39" s="292"/>
      <c r="H39" s="292"/>
      <c r="I39" s="292"/>
      <c r="J39" s="292"/>
      <c r="K39" s="292"/>
      <c r="L39" s="292"/>
      <c r="M39" s="292"/>
      <c r="N39" s="293"/>
      <c r="O39" s="197"/>
      <c r="P39" s="197"/>
      <c r="Q39" s="197"/>
      <c r="R39" s="265"/>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7"/>
      <c r="AZ39" s="197"/>
      <c r="BA39" s="197"/>
      <c r="BB39" s="197"/>
      <c r="BC39" s="312"/>
      <c r="BD39" s="313"/>
      <c r="BE39" s="313"/>
      <c r="BF39" s="313"/>
      <c r="BG39" s="313"/>
      <c r="BH39" s="313"/>
      <c r="BI39" s="313"/>
      <c r="BJ39" s="313"/>
      <c r="BK39" s="313"/>
      <c r="BL39" s="314"/>
      <c r="BM39" s="312"/>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4"/>
      <c r="CO39" s="203"/>
      <c r="CQ39" s="204"/>
    </row>
    <row r="40" spans="2:95" s="173" customFormat="1">
      <c r="B40" s="177"/>
      <c r="C40" s="291"/>
      <c r="D40" s="292"/>
      <c r="E40" s="292"/>
      <c r="F40" s="292"/>
      <c r="G40" s="292"/>
      <c r="H40" s="292"/>
      <c r="I40" s="292"/>
      <c r="J40" s="292"/>
      <c r="K40" s="292"/>
      <c r="L40" s="292"/>
      <c r="M40" s="292"/>
      <c r="N40" s="293"/>
      <c r="O40" s="197"/>
      <c r="P40" s="197"/>
      <c r="Q40" s="197"/>
      <c r="R40" s="265"/>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7"/>
      <c r="AZ40" s="197"/>
      <c r="BA40" s="197"/>
      <c r="BB40" s="197"/>
      <c r="BC40" s="315" t="s">
        <v>20</v>
      </c>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5"/>
      <c r="CH40" s="315"/>
      <c r="CI40" s="315"/>
      <c r="CJ40" s="315"/>
      <c r="CK40" s="315"/>
      <c r="CL40" s="315"/>
      <c r="CM40" s="315"/>
      <c r="CO40" s="203"/>
      <c r="CQ40" s="204"/>
    </row>
    <row r="41" spans="2:95" s="173" customFormat="1">
      <c r="B41" s="177"/>
      <c r="C41" s="291"/>
      <c r="D41" s="292"/>
      <c r="E41" s="292"/>
      <c r="F41" s="292"/>
      <c r="G41" s="292"/>
      <c r="H41" s="292"/>
      <c r="I41" s="292"/>
      <c r="J41" s="292"/>
      <c r="K41" s="292"/>
      <c r="L41" s="292"/>
      <c r="M41" s="292"/>
      <c r="N41" s="293"/>
      <c r="O41" s="197"/>
      <c r="P41" s="197"/>
      <c r="Q41" s="197"/>
      <c r="R41" s="265"/>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7"/>
      <c r="AZ41" s="197"/>
      <c r="BA41" s="197"/>
      <c r="BB41" s="197"/>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O41" s="203"/>
      <c r="CQ41" s="204"/>
    </row>
    <row r="42" spans="2:95" s="173" customFormat="1" ht="15" customHeight="1">
      <c r="B42" s="177"/>
      <c r="C42" s="291"/>
      <c r="D42" s="292"/>
      <c r="E42" s="292"/>
      <c r="F42" s="292"/>
      <c r="G42" s="292"/>
      <c r="H42" s="292"/>
      <c r="I42" s="292"/>
      <c r="J42" s="292"/>
      <c r="K42" s="292"/>
      <c r="L42" s="292"/>
      <c r="M42" s="292"/>
      <c r="N42" s="293"/>
      <c r="O42" s="197"/>
      <c r="P42" s="197"/>
      <c r="Q42" s="197"/>
      <c r="R42" s="265"/>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7"/>
      <c r="AZ42" s="197"/>
      <c r="BA42" s="197"/>
      <c r="BB42" s="19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O42" s="203"/>
      <c r="CQ42" s="204"/>
    </row>
    <row r="43" spans="2:95" s="173" customFormat="1">
      <c r="B43" s="177"/>
      <c r="C43" s="291"/>
      <c r="D43" s="292"/>
      <c r="E43" s="292"/>
      <c r="F43" s="292"/>
      <c r="G43" s="292"/>
      <c r="H43" s="292"/>
      <c r="I43" s="292"/>
      <c r="J43" s="292"/>
      <c r="K43" s="292"/>
      <c r="L43" s="292"/>
      <c r="M43" s="292"/>
      <c r="N43" s="293"/>
      <c r="O43" s="197"/>
      <c r="P43" s="197"/>
      <c r="Q43" s="197"/>
      <c r="R43" s="265"/>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7"/>
      <c r="AZ43" s="197"/>
      <c r="BA43" s="197"/>
      <c r="BB43" s="197"/>
      <c r="CO43" s="203"/>
      <c r="CQ43" s="204"/>
    </row>
    <row r="44" spans="2:95" s="173" customFormat="1">
      <c r="B44" s="177"/>
      <c r="C44" s="291"/>
      <c r="D44" s="292"/>
      <c r="E44" s="292"/>
      <c r="F44" s="292"/>
      <c r="G44" s="292"/>
      <c r="H44" s="292"/>
      <c r="I44" s="292"/>
      <c r="J44" s="292"/>
      <c r="K44" s="292"/>
      <c r="L44" s="292"/>
      <c r="M44" s="292"/>
      <c r="N44" s="293"/>
      <c r="O44" s="197"/>
      <c r="P44" s="197"/>
      <c r="Q44" s="197"/>
      <c r="R44" s="265"/>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7"/>
      <c r="AZ44" s="197"/>
      <c r="BA44" s="197"/>
      <c r="BB44" s="197"/>
      <c r="CO44" s="203"/>
      <c r="CQ44" s="204"/>
    </row>
    <row r="45" spans="2:95" s="173" customFormat="1">
      <c r="B45" s="177"/>
      <c r="C45" s="291"/>
      <c r="D45" s="292"/>
      <c r="E45" s="292"/>
      <c r="F45" s="292"/>
      <c r="G45" s="292"/>
      <c r="H45" s="292"/>
      <c r="I45" s="292"/>
      <c r="J45" s="292"/>
      <c r="K45" s="292"/>
      <c r="L45" s="292"/>
      <c r="M45" s="292"/>
      <c r="N45" s="293"/>
      <c r="O45" s="197"/>
      <c r="P45" s="197"/>
      <c r="Q45" s="197"/>
      <c r="R45" s="265"/>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7"/>
      <c r="AZ45" s="197"/>
      <c r="BA45" s="197"/>
      <c r="BB45" s="197"/>
      <c r="CO45" s="203"/>
      <c r="CQ45" s="204"/>
    </row>
    <row r="46" spans="2:95" s="173" customFormat="1">
      <c r="B46" s="177"/>
      <c r="C46" s="291"/>
      <c r="D46" s="292"/>
      <c r="E46" s="292"/>
      <c r="F46" s="292"/>
      <c r="G46" s="292"/>
      <c r="H46" s="292"/>
      <c r="I46" s="292"/>
      <c r="J46" s="292"/>
      <c r="K46" s="292"/>
      <c r="L46" s="292"/>
      <c r="M46" s="292"/>
      <c r="N46" s="293"/>
      <c r="O46" s="197"/>
      <c r="P46" s="197"/>
      <c r="Q46" s="197"/>
      <c r="R46" s="265"/>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7"/>
      <c r="AZ46" s="197"/>
      <c r="BA46" s="197"/>
      <c r="BB46" s="197"/>
      <c r="CO46" s="203"/>
      <c r="CQ46" s="204"/>
    </row>
    <row r="47" spans="2:95" s="173" customFormat="1">
      <c r="B47" s="177"/>
      <c r="C47" s="291"/>
      <c r="D47" s="292"/>
      <c r="E47" s="292"/>
      <c r="F47" s="292"/>
      <c r="G47" s="292"/>
      <c r="H47" s="292"/>
      <c r="I47" s="292"/>
      <c r="J47" s="292"/>
      <c r="K47" s="292"/>
      <c r="L47" s="292"/>
      <c r="M47" s="292"/>
      <c r="N47" s="293"/>
      <c r="O47" s="197"/>
      <c r="P47" s="197"/>
      <c r="Q47" s="197"/>
      <c r="R47" s="265"/>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7"/>
      <c r="AZ47" s="197"/>
      <c r="BA47" s="197"/>
      <c r="BB47" s="197"/>
      <c r="CO47" s="203"/>
      <c r="CQ47" s="204"/>
    </row>
    <row r="48" spans="2:95" s="173" customFormat="1">
      <c r="B48" s="177"/>
      <c r="C48" s="291"/>
      <c r="D48" s="292"/>
      <c r="E48" s="292"/>
      <c r="F48" s="292"/>
      <c r="G48" s="292"/>
      <c r="H48" s="292"/>
      <c r="I48" s="292"/>
      <c r="J48" s="292"/>
      <c r="K48" s="292"/>
      <c r="L48" s="292"/>
      <c r="M48" s="292"/>
      <c r="N48" s="293"/>
      <c r="O48" s="197"/>
      <c r="P48" s="197"/>
      <c r="Q48" s="197"/>
      <c r="R48" s="265"/>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7"/>
      <c r="AZ48" s="197"/>
      <c r="BA48" s="197"/>
      <c r="BB48" s="197"/>
      <c r="CO48" s="203"/>
      <c r="CQ48" s="204"/>
    </row>
    <row r="49" spans="2:95" s="173" customFormat="1" ht="64.5" customHeight="1">
      <c r="B49" s="190"/>
      <c r="C49" s="294"/>
      <c r="D49" s="295"/>
      <c r="E49" s="295"/>
      <c r="F49" s="295"/>
      <c r="G49" s="295"/>
      <c r="H49" s="295"/>
      <c r="I49" s="295"/>
      <c r="J49" s="295"/>
      <c r="K49" s="295"/>
      <c r="L49" s="295"/>
      <c r="M49" s="295"/>
      <c r="N49" s="296"/>
      <c r="O49" s="197"/>
      <c r="P49" s="197"/>
      <c r="Q49" s="197"/>
      <c r="R49" s="268"/>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70"/>
      <c r="AZ49" s="197"/>
      <c r="BA49" s="197"/>
      <c r="BB49" s="197"/>
      <c r="CO49" s="203"/>
      <c r="CQ49" s="205"/>
    </row>
    <row r="50" spans="2:95" s="173" customFormat="1" ht="14.5" customHeight="1">
      <c r="B50" s="190"/>
      <c r="C50" s="191"/>
      <c r="D50" s="191"/>
      <c r="E50" s="191"/>
      <c r="F50" s="191"/>
      <c r="G50" s="191"/>
      <c r="H50" s="191"/>
      <c r="I50" s="191"/>
      <c r="J50" s="191"/>
      <c r="K50" s="191"/>
      <c r="L50" s="191"/>
      <c r="M50" s="191"/>
      <c r="N50" s="191"/>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200"/>
      <c r="AO50" s="200"/>
      <c r="AP50" s="200"/>
      <c r="AQ50" s="200"/>
      <c r="AR50" s="200"/>
      <c r="AS50" s="200"/>
      <c r="AT50" s="200"/>
      <c r="AU50" s="197"/>
      <c r="AV50" s="197"/>
      <c r="AW50" s="197"/>
      <c r="AX50" s="197"/>
      <c r="AY50" s="197"/>
      <c r="AZ50" s="197"/>
      <c r="BA50" s="197"/>
      <c r="BB50" s="197"/>
      <c r="CO50" s="203"/>
      <c r="CQ50" s="205"/>
    </row>
    <row r="51" spans="2:95" s="173" customFormat="1" ht="18.649999999999999" customHeight="1">
      <c r="B51" s="192"/>
      <c r="C51" s="247" t="s">
        <v>21</v>
      </c>
      <c r="D51" s="248"/>
      <c r="E51" s="248"/>
      <c r="F51" s="248"/>
      <c r="G51" s="248"/>
      <c r="H51" s="248"/>
      <c r="I51" s="248"/>
      <c r="J51" s="248"/>
      <c r="K51" s="248"/>
      <c r="L51" s="248"/>
      <c r="M51" s="248"/>
      <c r="N51" s="249"/>
      <c r="O51" s="197"/>
      <c r="P51" s="197"/>
      <c r="Q51" s="197"/>
      <c r="R51" s="262" t="s">
        <v>22</v>
      </c>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4"/>
      <c r="AZ51" s="197"/>
      <c r="BA51" s="197"/>
      <c r="BB51" s="197"/>
      <c r="CO51" s="203"/>
      <c r="CQ51" s="206"/>
    </row>
    <row r="52" spans="2:95" s="173" customFormat="1" ht="14.5" customHeight="1">
      <c r="B52" s="192"/>
      <c r="C52" s="291"/>
      <c r="D52" s="292"/>
      <c r="E52" s="292"/>
      <c r="F52" s="292"/>
      <c r="G52" s="292"/>
      <c r="H52" s="292"/>
      <c r="I52" s="292"/>
      <c r="J52" s="292"/>
      <c r="K52" s="292"/>
      <c r="L52" s="292"/>
      <c r="M52" s="292"/>
      <c r="N52" s="293"/>
      <c r="O52" s="197"/>
      <c r="P52" s="197"/>
      <c r="Q52" s="197"/>
      <c r="R52" s="265"/>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7"/>
      <c r="AZ52" s="197"/>
      <c r="BA52" s="197"/>
      <c r="BB52" s="197"/>
      <c r="CO52" s="203"/>
      <c r="CQ52" s="206"/>
    </row>
    <row r="53" spans="2:95" s="173" customFormat="1" ht="14.5" customHeight="1">
      <c r="B53" s="192"/>
      <c r="C53" s="291"/>
      <c r="D53" s="292"/>
      <c r="E53" s="292"/>
      <c r="F53" s="292"/>
      <c r="G53" s="292"/>
      <c r="H53" s="292"/>
      <c r="I53" s="292"/>
      <c r="J53" s="292"/>
      <c r="K53" s="292"/>
      <c r="L53" s="292"/>
      <c r="M53" s="292"/>
      <c r="N53" s="293"/>
      <c r="O53" s="197"/>
      <c r="P53" s="197"/>
      <c r="Q53" s="197"/>
      <c r="R53" s="265"/>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7"/>
      <c r="AZ53" s="197"/>
      <c r="BA53" s="197"/>
      <c r="BB53" s="197"/>
      <c r="CO53" s="203"/>
      <c r="CQ53" s="206"/>
    </row>
    <row r="54" spans="2:95" s="173" customFormat="1" ht="14.5" customHeight="1">
      <c r="B54" s="192"/>
      <c r="C54" s="291"/>
      <c r="D54" s="292"/>
      <c r="E54" s="292"/>
      <c r="F54" s="292"/>
      <c r="G54" s="292"/>
      <c r="H54" s="292"/>
      <c r="I54" s="292"/>
      <c r="J54" s="292"/>
      <c r="K54" s="292"/>
      <c r="L54" s="292"/>
      <c r="M54" s="292"/>
      <c r="N54" s="293"/>
      <c r="O54" s="197"/>
      <c r="P54" s="197"/>
      <c r="Q54" s="197"/>
      <c r="R54" s="265"/>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7"/>
      <c r="AZ54" s="197"/>
      <c r="BA54" s="197"/>
      <c r="BB54" s="197"/>
      <c r="CO54" s="203"/>
      <c r="CQ54" s="206"/>
    </row>
    <row r="55" spans="2:95" s="173" customFormat="1" ht="14.5" customHeight="1">
      <c r="B55" s="192"/>
      <c r="C55" s="291"/>
      <c r="D55" s="292"/>
      <c r="E55" s="292"/>
      <c r="F55" s="292"/>
      <c r="G55" s="292"/>
      <c r="H55" s="292"/>
      <c r="I55" s="292"/>
      <c r="J55" s="292"/>
      <c r="K55" s="292"/>
      <c r="L55" s="292"/>
      <c r="M55" s="292"/>
      <c r="N55" s="293"/>
      <c r="O55" s="197"/>
      <c r="P55" s="197"/>
      <c r="Q55" s="197"/>
      <c r="R55" s="265"/>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200"/>
      <c r="CM55" s="197"/>
      <c r="CN55" s="197"/>
      <c r="CO55" s="203"/>
      <c r="CQ55" s="206"/>
    </row>
    <row r="56" spans="2:95" s="173" customFormat="1" ht="14.5" customHeight="1">
      <c r="B56" s="192"/>
      <c r="C56" s="291"/>
      <c r="D56" s="292"/>
      <c r="E56" s="292"/>
      <c r="F56" s="292"/>
      <c r="G56" s="292"/>
      <c r="H56" s="292"/>
      <c r="I56" s="292"/>
      <c r="J56" s="292"/>
      <c r="K56" s="292"/>
      <c r="L56" s="292"/>
      <c r="M56" s="292"/>
      <c r="N56" s="293"/>
      <c r="O56" s="197"/>
      <c r="P56" s="197"/>
      <c r="Q56" s="197"/>
      <c r="R56" s="265"/>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200"/>
      <c r="CM56" s="197"/>
      <c r="CN56" s="197"/>
      <c r="CO56" s="203"/>
      <c r="CQ56" s="206"/>
    </row>
    <row r="57" spans="2:95" s="173" customFormat="1" ht="14.5" customHeight="1">
      <c r="B57" s="192"/>
      <c r="C57" s="291"/>
      <c r="D57" s="292"/>
      <c r="E57" s="292"/>
      <c r="F57" s="292"/>
      <c r="G57" s="292"/>
      <c r="H57" s="292"/>
      <c r="I57" s="292"/>
      <c r="J57" s="292"/>
      <c r="K57" s="292"/>
      <c r="L57" s="292"/>
      <c r="M57" s="292"/>
      <c r="N57" s="293"/>
      <c r="O57" s="197"/>
      <c r="P57" s="197"/>
      <c r="Q57" s="197"/>
      <c r="R57" s="265"/>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200"/>
      <c r="CM57" s="197"/>
      <c r="CN57" s="197"/>
      <c r="CO57" s="203"/>
      <c r="CQ57" s="206"/>
    </row>
    <row r="58" spans="2:95" s="173" customFormat="1" ht="14.5" customHeight="1">
      <c r="B58" s="192"/>
      <c r="C58" s="291"/>
      <c r="D58" s="292"/>
      <c r="E58" s="292"/>
      <c r="F58" s="292"/>
      <c r="G58" s="292"/>
      <c r="H58" s="292"/>
      <c r="I58" s="292"/>
      <c r="J58" s="292"/>
      <c r="K58" s="292"/>
      <c r="L58" s="292"/>
      <c r="M58" s="292"/>
      <c r="N58" s="293"/>
      <c r="O58" s="197"/>
      <c r="P58" s="197"/>
      <c r="Q58" s="197"/>
      <c r="R58" s="265"/>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200"/>
      <c r="CM58" s="197"/>
      <c r="CN58" s="197"/>
      <c r="CO58" s="203"/>
      <c r="CQ58" s="206"/>
    </row>
    <row r="59" spans="2:95" s="173" customFormat="1">
      <c r="B59" s="192"/>
      <c r="C59" s="291"/>
      <c r="D59" s="292"/>
      <c r="E59" s="292"/>
      <c r="F59" s="292"/>
      <c r="G59" s="292"/>
      <c r="H59" s="292"/>
      <c r="I59" s="292"/>
      <c r="J59" s="292"/>
      <c r="K59" s="292"/>
      <c r="L59" s="292"/>
      <c r="M59" s="292"/>
      <c r="N59" s="293"/>
      <c r="O59" s="197"/>
      <c r="P59" s="197"/>
      <c r="Q59" s="197"/>
      <c r="R59" s="265"/>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200"/>
      <c r="CM59" s="197"/>
      <c r="CN59" s="197"/>
      <c r="CO59" s="203"/>
      <c r="CQ59" s="206"/>
    </row>
    <row r="60" spans="2:95" s="173" customFormat="1">
      <c r="B60" s="192"/>
      <c r="C60" s="294"/>
      <c r="D60" s="295"/>
      <c r="E60" s="295"/>
      <c r="F60" s="295"/>
      <c r="G60" s="295"/>
      <c r="H60" s="295"/>
      <c r="I60" s="295"/>
      <c r="J60" s="295"/>
      <c r="K60" s="295"/>
      <c r="L60" s="295"/>
      <c r="M60" s="295"/>
      <c r="N60" s="296"/>
      <c r="O60" s="197"/>
      <c r="P60" s="197"/>
      <c r="Q60" s="197"/>
      <c r="R60" s="268"/>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70"/>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200"/>
      <c r="CM60" s="197"/>
      <c r="CN60" s="197"/>
      <c r="CO60" s="203"/>
      <c r="CQ60" s="206"/>
    </row>
    <row r="61" spans="2:95" s="173" customFormat="1">
      <c r="B61" s="193"/>
      <c r="C61" s="194"/>
      <c r="D61" s="194"/>
      <c r="E61" s="194"/>
      <c r="F61" s="194"/>
      <c r="G61" s="194"/>
      <c r="H61" s="194"/>
      <c r="I61" s="194"/>
      <c r="J61" s="194"/>
      <c r="K61" s="194"/>
      <c r="L61" s="194"/>
      <c r="M61" s="194"/>
      <c r="N61" s="194"/>
      <c r="O61" s="194"/>
      <c r="P61" s="194"/>
      <c r="Q61" s="194"/>
      <c r="R61" s="194"/>
      <c r="S61" s="194"/>
      <c r="T61" s="194"/>
      <c r="U61" s="194"/>
      <c r="V61" s="194"/>
      <c r="W61" s="198"/>
      <c r="X61" s="198"/>
      <c r="Y61" s="198"/>
      <c r="Z61" s="199"/>
      <c r="AA61" s="199"/>
      <c r="AB61" s="199"/>
      <c r="AC61" s="199"/>
      <c r="AD61" s="199"/>
      <c r="AE61" s="199"/>
      <c r="AF61" s="199"/>
      <c r="AG61" s="199"/>
      <c r="AH61" s="199"/>
      <c r="AI61" s="199"/>
      <c r="AJ61" s="199"/>
      <c r="AK61" s="199"/>
      <c r="AL61" s="199"/>
      <c r="AM61" s="199"/>
      <c r="AN61" s="199"/>
      <c r="AO61" s="199"/>
      <c r="AP61" s="199"/>
      <c r="AQ61" s="199"/>
      <c r="AR61" s="199"/>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207"/>
    </row>
    <row r="62" spans="2:95" s="173" customFormat="1">
      <c r="B62" s="195"/>
      <c r="C62" s="186"/>
      <c r="D62" s="186"/>
      <c r="E62" s="186"/>
      <c r="F62" s="186"/>
      <c r="G62" s="186"/>
      <c r="H62" s="186"/>
      <c r="I62" s="186"/>
      <c r="X62" s="197"/>
      <c r="Y62" s="197"/>
      <c r="Z62" s="197"/>
      <c r="AA62" s="197"/>
      <c r="AB62" s="197"/>
      <c r="AC62" s="197"/>
      <c r="AD62" s="197"/>
      <c r="AE62" s="197"/>
      <c r="AF62" s="197"/>
      <c r="AG62" s="197"/>
      <c r="AH62" s="197"/>
      <c r="AI62" s="197"/>
      <c r="AJ62" s="197"/>
      <c r="AK62" s="197"/>
      <c r="AL62" s="197"/>
      <c r="AM62" s="197"/>
      <c r="AN62" s="197"/>
      <c r="AO62" s="197"/>
      <c r="AP62" s="197"/>
      <c r="AQ62" s="197"/>
      <c r="AR62" s="197"/>
    </row>
    <row r="63" spans="2:95" s="173" customFormat="1" ht="18" customHeight="1">
      <c r="B63" s="250" t="s">
        <v>23</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1"/>
      <c r="CN63" s="251"/>
      <c r="CO63" s="252"/>
    </row>
    <row r="64" spans="2:95" s="173" customFormat="1" ht="5.15" customHeight="1">
      <c r="B64" s="196"/>
      <c r="C64" s="187"/>
      <c r="D64" s="187"/>
      <c r="E64" s="187"/>
      <c r="F64" s="187"/>
      <c r="G64" s="187"/>
      <c r="H64" s="187"/>
      <c r="I64" s="18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208"/>
    </row>
    <row r="65" spans="2:93" s="173" customFormat="1" ht="15.5">
      <c r="B65" s="209"/>
      <c r="C65" s="187"/>
      <c r="D65" s="187"/>
      <c r="E65" s="197"/>
      <c r="F65" s="210"/>
      <c r="G65" s="210"/>
      <c r="H65" s="210"/>
      <c r="I65" s="210"/>
      <c r="J65" s="210"/>
      <c r="K65" s="197"/>
      <c r="L65" s="197"/>
      <c r="M65" s="229" t="s">
        <v>24</v>
      </c>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t="s">
        <v>25</v>
      </c>
      <c r="AT65" s="229"/>
      <c r="AU65" s="229"/>
      <c r="AV65" s="229"/>
      <c r="AW65" s="229"/>
      <c r="AX65" s="229"/>
      <c r="AY65" s="229"/>
      <c r="AZ65" s="229"/>
      <c r="BA65" s="229"/>
      <c r="BB65" s="197"/>
      <c r="BC65" s="197"/>
      <c r="BD65" s="197"/>
      <c r="BE65" s="197"/>
      <c r="BF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2"/>
    </row>
    <row r="66" spans="2:93" s="173" customFormat="1" ht="5.15" customHeight="1">
      <c r="B66" s="196"/>
      <c r="C66" s="187"/>
      <c r="D66" s="187"/>
      <c r="E66" s="197"/>
      <c r="F66" s="200"/>
      <c r="G66" s="200"/>
      <c r="H66" s="200"/>
      <c r="I66" s="200"/>
      <c r="J66" s="200"/>
      <c r="K66" s="200"/>
      <c r="L66" s="200"/>
      <c r="M66" s="200"/>
      <c r="N66" s="200"/>
      <c r="O66" s="200"/>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208"/>
    </row>
    <row r="67" spans="2:93" s="173" customFormat="1" ht="14.5" customHeight="1">
      <c r="B67" s="196"/>
      <c r="C67" s="187"/>
      <c r="D67" s="187"/>
      <c r="E67" s="197"/>
      <c r="F67" s="197"/>
      <c r="G67" s="197"/>
      <c r="H67" s="197"/>
      <c r="I67" s="197"/>
      <c r="J67" s="197"/>
      <c r="K67" s="197"/>
      <c r="L67" s="197"/>
      <c r="M67" s="258" t="s">
        <v>26</v>
      </c>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89"/>
      <c r="AQ67" s="289"/>
      <c r="AR67" s="289"/>
      <c r="AS67" s="258" t="s">
        <v>27</v>
      </c>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8"/>
      <c r="BZ67" s="258"/>
      <c r="CA67" s="258"/>
      <c r="CB67" s="258"/>
      <c r="CC67" s="258"/>
      <c r="CD67" s="258"/>
      <c r="CE67" s="258"/>
      <c r="CF67" s="258"/>
      <c r="CG67" s="258"/>
      <c r="CH67" s="258"/>
      <c r="CI67" s="258"/>
      <c r="CJ67" s="258"/>
      <c r="CK67" s="258"/>
      <c r="CL67" s="258"/>
      <c r="CM67" s="258"/>
      <c r="CN67" s="258"/>
      <c r="CO67" s="233"/>
    </row>
    <row r="68" spans="2:93" s="173" customFormat="1">
      <c r="B68" s="196"/>
      <c r="C68" s="187"/>
      <c r="D68" s="187"/>
      <c r="E68" s="197"/>
      <c r="F68" s="197"/>
      <c r="G68" s="197"/>
      <c r="H68" s="197"/>
      <c r="I68" s="197"/>
      <c r="J68" s="197"/>
      <c r="K68" s="197"/>
      <c r="L68" s="197"/>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89"/>
      <c r="AQ68" s="289"/>
      <c r="AR68" s="289"/>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c r="CA68" s="258"/>
      <c r="CB68" s="258"/>
      <c r="CC68" s="258"/>
      <c r="CD68" s="258"/>
      <c r="CE68" s="258"/>
      <c r="CF68" s="258"/>
      <c r="CG68" s="258"/>
      <c r="CH68" s="258"/>
      <c r="CI68" s="258"/>
      <c r="CJ68" s="258"/>
      <c r="CK68" s="258"/>
      <c r="CL68" s="258"/>
      <c r="CM68" s="258"/>
      <c r="CN68" s="258"/>
      <c r="CO68" s="233"/>
    </row>
    <row r="69" spans="2:93" s="173" customFormat="1">
      <c r="B69" s="196"/>
      <c r="C69" s="187"/>
      <c r="D69" s="187"/>
      <c r="E69" s="197"/>
      <c r="F69" s="197"/>
      <c r="G69" s="197"/>
      <c r="H69" s="197"/>
      <c r="I69" s="197"/>
      <c r="J69" s="197"/>
      <c r="K69" s="197"/>
      <c r="L69" s="197"/>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89"/>
      <c r="AQ69" s="289"/>
      <c r="AR69" s="289"/>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8"/>
      <c r="CB69" s="258"/>
      <c r="CC69" s="258"/>
      <c r="CD69" s="258"/>
      <c r="CE69" s="258"/>
      <c r="CF69" s="258"/>
      <c r="CG69" s="258"/>
      <c r="CH69" s="258"/>
      <c r="CI69" s="258"/>
      <c r="CJ69" s="258"/>
      <c r="CK69" s="258"/>
      <c r="CL69" s="258"/>
      <c r="CM69" s="258"/>
      <c r="CN69" s="258"/>
      <c r="CO69" s="233"/>
    </row>
    <row r="70" spans="2:93" s="173" customFormat="1">
      <c r="B70" s="196"/>
      <c r="C70" s="187"/>
      <c r="D70" s="187"/>
      <c r="E70" s="197"/>
      <c r="F70" s="197"/>
      <c r="G70" s="197"/>
      <c r="H70" s="197"/>
      <c r="I70" s="197"/>
      <c r="J70" s="197"/>
      <c r="K70" s="197"/>
      <c r="L70" s="197"/>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89"/>
      <c r="AQ70" s="289"/>
      <c r="AR70" s="289"/>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33"/>
    </row>
    <row r="71" spans="2:93" s="173" customFormat="1">
      <c r="B71" s="196"/>
      <c r="C71" s="187"/>
      <c r="D71" s="187"/>
      <c r="E71" s="197"/>
      <c r="F71" s="197"/>
      <c r="G71" s="197"/>
      <c r="H71" s="197"/>
      <c r="I71" s="197"/>
      <c r="J71" s="197"/>
      <c r="K71" s="197"/>
      <c r="L71" s="197"/>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89"/>
      <c r="AQ71" s="289"/>
      <c r="AR71" s="289"/>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33"/>
    </row>
    <row r="72" spans="2:93" s="173" customFormat="1">
      <c r="B72" s="196"/>
      <c r="C72" s="187"/>
      <c r="D72" s="187"/>
      <c r="E72" s="197"/>
      <c r="F72" s="197"/>
      <c r="G72" s="197"/>
      <c r="H72" s="197"/>
      <c r="I72" s="197"/>
      <c r="J72" s="197"/>
      <c r="K72" s="197"/>
      <c r="L72" s="197"/>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89"/>
      <c r="AQ72" s="289"/>
      <c r="AR72" s="289"/>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33"/>
    </row>
    <row r="73" spans="2:93" s="173" customFormat="1">
      <c r="B73" s="196"/>
      <c r="C73" s="187"/>
      <c r="D73" s="187"/>
      <c r="E73" s="197"/>
      <c r="F73" s="197"/>
      <c r="G73" s="197"/>
      <c r="H73" s="197"/>
      <c r="I73" s="197"/>
      <c r="J73" s="197"/>
      <c r="K73" s="197"/>
      <c r="L73" s="197"/>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89"/>
      <c r="AQ73" s="289"/>
      <c r="AR73" s="289"/>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33"/>
    </row>
    <row r="74" spans="2:93" s="173" customFormat="1">
      <c r="B74" s="196"/>
      <c r="C74" s="187"/>
      <c r="D74" s="187"/>
      <c r="E74" s="197"/>
      <c r="F74" s="197"/>
      <c r="G74" s="197"/>
      <c r="H74" s="197"/>
      <c r="I74" s="197"/>
      <c r="J74" s="197"/>
      <c r="K74" s="197"/>
      <c r="L74" s="197"/>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89"/>
      <c r="AQ74" s="289"/>
      <c r="AR74" s="289"/>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33"/>
    </row>
    <row r="75" spans="2:93" s="173" customFormat="1">
      <c r="B75" s="196"/>
      <c r="C75" s="187"/>
      <c r="D75" s="187"/>
      <c r="E75" s="197"/>
      <c r="F75" s="197"/>
      <c r="G75" s="197"/>
      <c r="H75" s="197"/>
      <c r="I75" s="197"/>
      <c r="J75" s="197"/>
      <c r="K75" s="197"/>
      <c r="L75" s="197"/>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89"/>
      <c r="AQ75" s="289"/>
      <c r="AR75" s="289"/>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33"/>
    </row>
    <row r="76" spans="2:93" s="173" customFormat="1" ht="40.5" customHeight="1">
      <c r="B76" s="211"/>
      <c r="C76" s="212"/>
      <c r="D76" s="212"/>
      <c r="E76" s="213"/>
      <c r="F76" s="213"/>
      <c r="G76" s="213"/>
      <c r="H76" s="213"/>
      <c r="I76" s="213"/>
      <c r="J76" s="213"/>
      <c r="K76" s="213"/>
      <c r="L76" s="213"/>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90"/>
      <c r="AQ76" s="290"/>
      <c r="AR76" s="290"/>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34"/>
    </row>
    <row r="77" spans="2:93" s="173" customFormat="1">
      <c r="B77" s="195"/>
      <c r="C77" s="186"/>
      <c r="D77" s="186"/>
      <c r="E77" s="186"/>
      <c r="F77" s="186"/>
      <c r="G77" s="186"/>
      <c r="H77" s="186"/>
      <c r="I77" s="186"/>
    </row>
    <row r="78" spans="2:93" s="173" customFormat="1" ht="18" customHeight="1">
      <c r="B78" s="238" t="s">
        <v>28</v>
      </c>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40"/>
    </row>
    <row r="79" spans="2:93" s="173" customFormat="1" ht="5.15" customHeight="1">
      <c r="B79" s="188"/>
      <c r="C79" s="187"/>
      <c r="D79" s="187"/>
      <c r="E79" s="187"/>
      <c r="F79" s="187"/>
      <c r="G79" s="187"/>
      <c r="H79" s="187"/>
      <c r="I79" s="18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203"/>
    </row>
    <row r="80" spans="2:93" s="173" customFormat="1" ht="14.5" customHeight="1">
      <c r="B80" s="253" t="s">
        <v>167</v>
      </c>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197"/>
      <c r="AA80" s="197"/>
      <c r="AB80" s="254" t="s">
        <v>168</v>
      </c>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29"/>
      <c r="BG80" s="229"/>
      <c r="BH80" s="254" t="s">
        <v>29</v>
      </c>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35"/>
    </row>
    <row r="81" spans="2:93" s="173" customFormat="1" ht="15" customHeight="1">
      <c r="B81" s="255" t="s">
        <v>30</v>
      </c>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197"/>
      <c r="AA81" s="197"/>
      <c r="AB81" s="257" t="s">
        <v>31</v>
      </c>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30"/>
      <c r="BG81" s="230"/>
      <c r="BH81" s="256" t="s">
        <v>32</v>
      </c>
      <c r="BI81" s="256"/>
      <c r="BJ81" s="256"/>
      <c r="BK81" s="256"/>
      <c r="BL81" s="256"/>
      <c r="BM81" s="256"/>
      <c r="BN81" s="256"/>
      <c r="BO81" s="256"/>
      <c r="BP81" s="256"/>
      <c r="BQ81" s="256"/>
      <c r="BR81" s="256"/>
      <c r="BS81" s="256"/>
      <c r="BT81" s="256"/>
      <c r="BU81" s="256"/>
      <c r="BV81" s="256"/>
      <c r="BW81" s="256"/>
      <c r="BX81" s="256"/>
      <c r="BY81" s="256"/>
      <c r="BZ81" s="256"/>
      <c r="CA81" s="256"/>
      <c r="CB81" s="256"/>
      <c r="CC81" s="256"/>
      <c r="CD81" s="256"/>
      <c r="CE81" s="256"/>
      <c r="CF81" s="256"/>
      <c r="CG81" s="256"/>
      <c r="CH81" s="256"/>
      <c r="CI81" s="256"/>
      <c r="CJ81" s="256"/>
      <c r="CK81" s="256"/>
      <c r="CL81" s="256"/>
      <c r="CM81" s="256"/>
      <c r="CN81" s="256"/>
      <c r="CO81" s="236"/>
    </row>
    <row r="82" spans="2:93" s="173" customFormat="1">
      <c r="B82" s="255" t="s">
        <v>33</v>
      </c>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197"/>
      <c r="AA82" s="197"/>
      <c r="AB82" s="230"/>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D82" s="230"/>
      <c r="BE82" s="230"/>
      <c r="BF82" s="230"/>
      <c r="BG82" s="230"/>
      <c r="BH82" s="256" t="s">
        <v>34</v>
      </c>
      <c r="BI82" s="256"/>
      <c r="BJ82" s="256"/>
      <c r="BK82" s="256"/>
      <c r="BL82" s="256"/>
      <c r="BM82" s="256"/>
      <c r="BN82" s="256"/>
      <c r="BO82" s="256"/>
      <c r="BP82" s="256"/>
      <c r="BQ82" s="256"/>
      <c r="BR82" s="256"/>
      <c r="BS82" s="256"/>
      <c r="BT82" s="256"/>
      <c r="BU82" s="256"/>
      <c r="BV82" s="256"/>
      <c r="BW82" s="256"/>
      <c r="BX82" s="256"/>
      <c r="BY82" s="256"/>
      <c r="BZ82" s="256"/>
      <c r="CA82" s="256"/>
      <c r="CB82" s="256"/>
      <c r="CC82" s="256"/>
      <c r="CD82" s="256"/>
      <c r="CE82" s="256"/>
      <c r="CF82" s="256"/>
      <c r="CG82" s="256"/>
      <c r="CH82" s="256"/>
      <c r="CI82" s="256"/>
      <c r="CJ82" s="256"/>
      <c r="CK82" s="256"/>
      <c r="CL82" s="256"/>
      <c r="CM82" s="256"/>
      <c r="CN82" s="256"/>
      <c r="CO82" s="236"/>
    </row>
    <row r="83" spans="2:93" s="173" customFormat="1">
      <c r="B83" s="188"/>
      <c r="C83" s="189"/>
      <c r="D83" s="187"/>
      <c r="E83" s="187"/>
      <c r="F83" s="187"/>
      <c r="G83" s="187"/>
      <c r="H83" s="187"/>
      <c r="I83" s="18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203"/>
    </row>
    <row r="84" spans="2:93" s="173" customFormat="1">
      <c r="B84" s="188"/>
      <c r="C84" s="189"/>
      <c r="D84" s="187"/>
      <c r="E84" s="187"/>
      <c r="F84" s="187"/>
      <c r="G84" s="187"/>
      <c r="H84" s="187"/>
      <c r="I84" s="18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203"/>
    </row>
    <row r="85" spans="2:93" s="173" customFormat="1">
      <c r="B85" s="188"/>
      <c r="C85" s="189"/>
      <c r="D85" s="187"/>
      <c r="E85" s="187"/>
      <c r="F85" s="187"/>
      <c r="G85" s="187"/>
      <c r="H85" s="187"/>
      <c r="I85" s="18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203"/>
    </row>
    <row r="86" spans="2:93" s="173" customFormat="1">
      <c r="B86" s="188"/>
      <c r="C86" s="189"/>
      <c r="D86" s="187"/>
      <c r="E86" s="187"/>
      <c r="F86" s="187"/>
      <c r="G86" s="187"/>
      <c r="H86" s="187"/>
      <c r="I86" s="18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203"/>
    </row>
    <row r="87" spans="2:93" s="173" customFormat="1">
      <c r="B87" s="188"/>
      <c r="C87" s="189"/>
      <c r="D87" s="187"/>
      <c r="E87" s="187"/>
      <c r="F87" s="187"/>
      <c r="G87" s="187"/>
      <c r="H87" s="187"/>
      <c r="I87" s="18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203"/>
    </row>
    <row r="88" spans="2:93" s="173" customFormat="1">
      <c r="B88" s="188"/>
      <c r="C88" s="189"/>
      <c r="D88" s="187"/>
      <c r="E88" s="187"/>
      <c r="F88" s="187"/>
      <c r="G88" s="187"/>
      <c r="H88" s="187"/>
      <c r="I88" s="18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203"/>
    </row>
    <row r="89" spans="2:93" s="173" customFormat="1">
      <c r="B89" s="188"/>
      <c r="C89" s="189"/>
      <c r="D89" s="187"/>
      <c r="E89" s="187"/>
      <c r="F89" s="187"/>
      <c r="G89" s="187"/>
      <c r="H89" s="187"/>
      <c r="I89" s="18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203"/>
    </row>
    <row r="90" spans="2:93" s="173" customFormat="1">
      <c r="B90" s="188"/>
      <c r="C90" s="189"/>
      <c r="D90" s="187"/>
      <c r="E90" s="187"/>
      <c r="F90" s="187"/>
      <c r="G90" s="187"/>
      <c r="H90" s="187"/>
      <c r="I90" s="18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203"/>
    </row>
    <row r="91" spans="2:93" s="173" customFormat="1">
      <c r="B91" s="180"/>
      <c r="C91" s="181"/>
      <c r="D91" s="214"/>
      <c r="E91" s="214"/>
      <c r="F91" s="214"/>
      <c r="G91" s="214"/>
      <c r="H91" s="214"/>
      <c r="I91" s="214"/>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207"/>
    </row>
    <row r="92" spans="2:93" s="173" customFormat="1">
      <c r="B92" s="195"/>
      <c r="C92" s="195"/>
      <c r="D92" s="186"/>
      <c r="E92" s="186"/>
      <c r="F92" s="186"/>
      <c r="G92" s="186"/>
      <c r="H92" s="186"/>
      <c r="I92" s="186"/>
    </row>
    <row r="93" spans="2:93" s="173" customFormat="1" ht="18" customHeight="1">
      <c r="B93" s="238" t="s">
        <v>35</v>
      </c>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40"/>
    </row>
    <row r="94" spans="2:93" s="173" customFormat="1" ht="5.15" customHeight="1">
      <c r="B94" s="188"/>
      <c r="C94" s="215"/>
      <c r="D94" s="215"/>
      <c r="E94" s="215"/>
      <c r="F94" s="215"/>
      <c r="G94" s="215"/>
      <c r="H94" s="215"/>
      <c r="I94" s="215"/>
      <c r="J94" s="223"/>
      <c r="K94" s="223"/>
      <c r="L94" s="223"/>
      <c r="M94" s="223"/>
      <c r="N94" s="223"/>
      <c r="O94" s="223"/>
      <c r="P94" s="223"/>
      <c r="Q94" s="223"/>
      <c r="R94" s="223"/>
      <c r="S94" s="223"/>
      <c r="T94" s="223"/>
      <c r="U94" s="223"/>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203"/>
    </row>
    <row r="95" spans="2:93" s="173" customFormat="1">
      <c r="B95" s="216" t="s">
        <v>36</v>
      </c>
      <c r="C95" s="217"/>
      <c r="D95" s="217"/>
      <c r="E95" s="217"/>
      <c r="F95" s="217"/>
      <c r="G95" s="217" t="s">
        <v>37</v>
      </c>
      <c r="H95" s="217"/>
      <c r="I95" s="186"/>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203"/>
    </row>
    <row r="96" spans="2:93" s="173" customFormat="1" ht="16.5">
      <c r="B96" s="218" t="s">
        <v>38</v>
      </c>
      <c r="C96" s="219"/>
      <c r="D96" s="217"/>
      <c r="E96" s="217"/>
      <c r="F96" s="217"/>
      <c r="G96" s="220" t="s">
        <v>39</v>
      </c>
      <c r="H96" s="217"/>
      <c r="I96" s="186"/>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203"/>
    </row>
    <row r="97" spans="2:93" s="173" customFormat="1" ht="16.5">
      <c r="B97" s="218" t="s">
        <v>40</v>
      </c>
      <c r="C97" s="219"/>
      <c r="D97" s="217"/>
      <c r="E97" s="217"/>
      <c r="F97" s="217"/>
      <c r="G97" s="220" t="s">
        <v>41</v>
      </c>
      <c r="H97" s="217"/>
      <c r="I97" s="186"/>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203"/>
    </row>
    <row r="98" spans="2:93" s="173" customFormat="1">
      <c r="B98" s="221" t="s">
        <v>42</v>
      </c>
      <c r="C98" s="219"/>
      <c r="D98" s="217"/>
      <c r="E98" s="217"/>
      <c r="F98" s="217"/>
      <c r="G98" s="222" t="s">
        <v>43</v>
      </c>
      <c r="H98" s="217"/>
      <c r="I98" s="186"/>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203"/>
    </row>
    <row r="99" spans="2:93" s="173" customFormat="1">
      <c r="B99" s="221" t="s">
        <v>44</v>
      </c>
      <c r="C99" s="219"/>
      <c r="D99" s="217"/>
      <c r="E99" s="217"/>
      <c r="F99" s="217"/>
      <c r="G99" s="222" t="s">
        <v>45</v>
      </c>
      <c r="H99" s="217"/>
      <c r="I99" s="186"/>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203"/>
    </row>
    <row r="100" spans="2:93" s="173" customFormat="1" ht="16.5">
      <c r="B100" s="221" t="s">
        <v>46</v>
      </c>
      <c r="C100" s="219"/>
      <c r="D100" s="217"/>
      <c r="E100" s="217"/>
      <c r="F100" s="217"/>
      <c r="G100" s="222" t="s">
        <v>47</v>
      </c>
      <c r="H100" s="217"/>
      <c r="I100" s="186"/>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203"/>
    </row>
    <row r="101" spans="2:93" s="173" customFormat="1">
      <c r="B101" s="221" t="s">
        <v>48</v>
      </c>
      <c r="C101" s="219"/>
      <c r="D101" s="217"/>
      <c r="E101" s="217"/>
      <c r="F101" s="217"/>
      <c r="G101" s="222" t="s">
        <v>49</v>
      </c>
      <c r="H101" s="217"/>
      <c r="I101" s="186"/>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203"/>
    </row>
    <row r="102" spans="2:93" s="173" customFormat="1">
      <c r="B102" s="221" t="s">
        <v>50</v>
      </c>
      <c r="C102" s="219"/>
      <c r="D102" s="217"/>
      <c r="E102" s="217"/>
      <c r="F102" s="217"/>
      <c r="G102" s="219" t="s">
        <v>51</v>
      </c>
      <c r="H102" s="217"/>
      <c r="I102" s="186"/>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203"/>
    </row>
    <row r="103" spans="2:93" s="173" customFormat="1">
      <c r="B103" s="221" t="s">
        <v>52</v>
      </c>
      <c r="C103" s="219"/>
      <c r="D103" s="217"/>
      <c r="E103" s="217"/>
      <c r="F103" s="217"/>
      <c r="G103" s="222" t="s">
        <v>53</v>
      </c>
      <c r="H103" s="217"/>
      <c r="I103" s="186"/>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203"/>
    </row>
    <row r="104" spans="2:93" s="173" customFormat="1">
      <c r="B104" s="221" t="s">
        <v>54</v>
      </c>
      <c r="C104" s="219"/>
      <c r="D104" s="217"/>
      <c r="E104" s="217"/>
      <c r="F104" s="217"/>
      <c r="G104" s="222" t="s">
        <v>55</v>
      </c>
      <c r="H104" s="217"/>
      <c r="I104" s="186"/>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203"/>
    </row>
    <row r="105" spans="2:93" s="173" customFormat="1">
      <c r="B105" s="221" t="s">
        <v>56</v>
      </c>
      <c r="C105" s="219"/>
      <c r="D105" s="217"/>
      <c r="E105" s="217"/>
      <c r="F105" s="217"/>
      <c r="G105" s="222" t="s">
        <v>57</v>
      </c>
      <c r="H105" s="217"/>
      <c r="I105" s="186"/>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203"/>
    </row>
    <row r="106" spans="2:93" s="173" customFormat="1">
      <c r="B106" s="221" t="s">
        <v>58</v>
      </c>
      <c r="C106" s="219"/>
      <c r="D106" s="217"/>
      <c r="E106" s="217"/>
      <c r="F106" s="217"/>
      <c r="G106" s="222" t="s">
        <v>59</v>
      </c>
      <c r="H106" s="217"/>
      <c r="I106" s="186"/>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203"/>
    </row>
    <row r="107" spans="2:93" s="173" customFormat="1">
      <c r="B107" s="221" t="s">
        <v>60</v>
      </c>
      <c r="C107" s="219"/>
      <c r="D107" s="217"/>
      <c r="E107" s="217"/>
      <c r="F107" s="217"/>
      <c r="G107" s="222" t="s">
        <v>61</v>
      </c>
      <c r="H107" s="217"/>
      <c r="I107" s="186"/>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203"/>
    </row>
    <row r="108" spans="2:93" s="173" customFormat="1" ht="1.5" customHeight="1">
      <c r="B108" s="221"/>
      <c r="C108" s="223"/>
      <c r="D108" s="215"/>
      <c r="E108" s="215"/>
      <c r="F108" s="215"/>
      <c r="G108" s="224"/>
      <c r="H108" s="215"/>
      <c r="I108" s="215"/>
      <c r="J108" s="223"/>
      <c r="K108" s="223"/>
      <c r="L108" s="223"/>
      <c r="M108" s="223"/>
      <c r="N108" s="223"/>
      <c r="O108" s="223"/>
      <c r="P108" s="223"/>
      <c r="Q108" s="223"/>
      <c r="R108" s="223"/>
      <c r="S108" s="223"/>
      <c r="T108" s="223"/>
      <c r="U108" s="223"/>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203"/>
    </row>
    <row r="109" spans="2:93" s="173" customFormat="1" ht="5.15" customHeight="1">
      <c r="B109" s="225"/>
      <c r="C109" s="226"/>
      <c r="D109" s="226"/>
      <c r="E109" s="226"/>
      <c r="F109" s="226"/>
      <c r="G109" s="226"/>
      <c r="H109" s="226"/>
      <c r="I109" s="226"/>
      <c r="J109" s="226"/>
      <c r="K109" s="226"/>
      <c r="L109" s="226"/>
      <c r="M109" s="226"/>
      <c r="N109" s="226"/>
      <c r="O109" s="226"/>
      <c r="P109" s="226"/>
      <c r="Q109" s="226"/>
      <c r="R109" s="226"/>
      <c r="S109" s="226"/>
      <c r="T109" s="226"/>
      <c r="U109" s="226"/>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207"/>
    </row>
    <row r="110" spans="2:93" s="173" customFormat="1">
      <c r="B110" s="219"/>
      <c r="C110" s="217"/>
      <c r="D110" s="217"/>
      <c r="E110" s="217"/>
      <c r="F110" s="217"/>
      <c r="G110" s="217"/>
      <c r="H110" s="217"/>
      <c r="I110" s="217"/>
      <c r="J110" s="219"/>
      <c r="K110" s="219"/>
      <c r="L110" s="219"/>
      <c r="M110" s="219"/>
      <c r="N110" s="219"/>
      <c r="O110" s="219"/>
      <c r="P110" s="219"/>
      <c r="Q110" s="219"/>
      <c r="R110" s="219"/>
      <c r="S110" s="219"/>
      <c r="T110" s="219"/>
      <c r="U110" s="219"/>
    </row>
    <row r="111" spans="2:93" s="173" customFormat="1" ht="18" customHeight="1">
      <c r="B111" s="238" t="s">
        <v>62</v>
      </c>
      <c r="C111" s="239"/>
      <c r="D111" s="239"/>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39"/>
      <c r="BV111" s="239"/>
      <c r="BW111" s="239"/>
      <c r="BX111" s="239"/>
      <c r="BY111" s="239"/>
      <c r="BZ111" s="239"/>
      <c r="CA111" s="239"/>
      <c r="CB111" s="239"/>
      <c r="CC111" s="239"/>
      <c r="CD111" s="239"/>
      <c r="CE111" s="239"/>
      <c r="CF111" s="239"/>
      <c r="CG111" s="239"/>
      <c r="CH111" s="239"/>
      <c r="CI111" s="239"/>
      <c r="CJ111" s="239"/>
      <c r="CK111" s="239"/>
      <c r="CL111" s="239"/>
      <c r="CM111" s="239"/>
      <c r="CN111" s="239"/>
      <c r="CO111" s="240"/>
    </row>
    <row r="112" spans="2:93" s="173" customFormat="1" ht="5.15" customHeight="1">
      <c r="B112" s="190"/>
      <c r="C112" s="187"/>
      <c r="D112" s="187"/>
      <c r="E112" s="187"/>
      <c r="F112" s="187"/>
      <c r="G112" s="187"/>
      <c r="H112" s="187"/>
      <c r="I112" s="18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c r="CM112" s="197"/>
      <c r="CN112" s="197"/>
      <c r="CO112" s="203"/>
    </row>
    <row r="113" spans="2:93" s="173" customFormat="1">
      <c r="B113" s="190" t="s">
        <v>63</v>
      </c>
      <c r="C113" s="187"/>
      <c r="D113" s="187"/>
      <c r="E113" s="187"/>
      <c r="F113" s="187"/>
      <c r="G113" s="187"/>
      <c r="H113" s="187"/>
      <c r="I113" s="18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203"/>
    </row>
    <row r="114" spans="2:93" s="173" customFormat="1" ht="5.15" customHeight="1">
      <c r="B114" s="241"/>
      <c r="C114" s="242"/>
      <c r="D114" s="242"/>
      <c r="E114" s="242"/>
      <c r="F114" s="242"/>
      <c r="G114" s="242"/>
      <c r="H114" s="242"/>
      <c r="I114" s="242"/>
      <c r="J114" s="242"/>
      <c r="K114" s="242"/>
      <c r="L114" s="242"/>
      <c r="M114" s="242"/>
      <c r="N114" s="242"/>
      <c r="O114" s="242"/>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207"/>
    </row>
    <row r="115" spans="2:93" s="173" customFormat="1">
      <c r="B115" s="227"/>
      <c r="C115" s="227"/>
      <c r="D115" s="227"/>
      <c r="E115" s="227"/>
      <c r="F115" s="227"/>
      <c r="G115" s="227"/>
      <c r="H115" s="227"/>
      <c r="I115" s="227"/>
      <c r="J115" s="227"/>
      <c r="K115" s="227"/>
      <c r="L115" s="227"/>
      <c r="M115" s="227"/>
      <c r="N115" s="227"/>
      <c r="O115" s="227"/>
    </row>
    <row r="116" spans="2:93" ht="21.75" customHeight="1">
      <c r="B116" s="228" t="s">
        <v>64</v>
      </c>
      <c r="C116" s="228"/>
      <c r="D116" s="228"/>
      <c r="E116" s="228"/>
      <c r="F116" s="228"/>
      <c r="G116" s="228"/>
      <c r="H116" s="228"/>
      <c r="I116" s="228"/>
    </row>
    <row r="117" spans="2:93" ht="5.15" customHeight="1">
      <c r="B117" s="228"/>
      <c r="C117" s="228"/>
      <c r="D117" s="228"/>
      <c r="E117" s="228"/>
      <c r="F117" s="228"/>
      <c r="G117" s="228"/>
      <c r="H117" s="228"/>
      <c r="I117" s="228"/>
    </row>
    <row r="118" spans="2:93" ht="18.5">
      <c r="B118" s="228" t="s">
        <v>65</v>
      </c>
      <c r="C118" s="228"/>
      <c r="D118" s="228"/>
      <c r="E118" s="228"/>
      <c r="F118" s="228"/>
      <c r="G118" s="228"/>
      <c r="H118" s="228"/>
      <c r="I118" s="228"/>
    </row>
    <row r="119" spans="2:93" ht="8.25" customHeight="1">
      <c r="B119" s="228"/>
      <c r="C119" s="228"/>
      <c r="D119" s="228"/>
      <c r="E119" s="228"/>
      <c r="F119" s="228"/>
      <c r="G119" s="228"/>
      <c r="H119" s="228"/>
      <c r="I119" s="228"/>
    </row>
    <row r="120" spans="2:93">
      <c r="B120" s="228"/>
      <c r="C120" s="228"/>
      <c r="D120" s="228"/>
      <c r="E120" s="228"/>
      <c r="F120" s="228"/>
      <c r="G120" s="228"/>
      <c r="H120" s="228"/>
      <c r="I120" s="228"/>
    </row>
    <row r="121" spans="2:93" ht="18" customHeight="1">
      <c r="B121" s="228"/>
      <c r="C121" s="228"/>
      <c r="D121" s="228"/>
      <c r="E121" s="228"/>
      <c r="F121" s="228"/>
      <c r="G121" s="228"/>
      <c r="H121" s="228"/>
      <c r="I121" s="228"/>
    </row>
    <row r="122" spans="2:93">
      <c r="B122" s="228"/>
      <c r="C122" s="228"/>
      <c r="D122" s="228"/>
      <c r="E122" s="228"/>
      <c r="F122" s="228"/>
      <c r="G122" s="228"/>
      <c r="H122" s="228"/>
      <c r="I122" s="228"/>
    </row>
    <row r="123" spans="2:93">
      <c r="B123" s="228"/>
      <c r="C123" s="228"/>
      <c r="D123" s="228"/>
      <c r="E123" s="228"/>
      <c r="F123" s="228"/>
      <c r="G123" s="228"/>
      <c r="H123" s="228"/>
      <c r="I123" s="228"/>
    </row>
    <row r="124" spans="2:93">
      <c r="B124" s="228"/>
      <c r="C124" s="228"/>
      <c r="D124" s="228"/>
      <c r="E124" s="228"/>
      <c r="F124" s="228"/>
      <c r="G124" s="228"/>
      <c r="H124" s="228"/>
      <c r="I124" s="228"/>
    </row>
    <row r="125" spans="2:93">
      <c r="B125" s="228"/>
      <c r="C125" s="228"/>
      <c r="D125" s="228"/>
      <c r="E125" s="228"/>
      <c r="F125" s="228"/>
      <c r="G125" s="228"/>
      <c r="H125" s="228"/>
      <c r="I125" s="228"/>
    </row>
    <row r="126" spans="2:93">
      <c r="B126" s="228"/>
      <c r="C126" s="228"/>
      <c r="D126" s="228"/>
      <c r="E126" s="228"/>
      <c r="F126" s="228"/>
      <c r="G126" s="228"/>
      <c r="H126" s="228"/>
      <c r="I126" s="228"/>
    </row>
    <row r="127" spans="2:93">
      <c r="B127" s="228"/>
      <c r="C127" s="228"/>
      <c r="D127" s="228"/>
      <c r="E127" s="228"/>
      <c r="F127" s="228"/>
      <c r="G127" s="228"/>
      <c r="H127" s="228"/>
      <c r="I127" s="228"/>
    </row>
    <row r="128" spans="2:93">
      <c r="B128" s="228"/>
      <c r="C128" s="228"/>
      <c r="D128" s="228"/>
      <c r="E128" s="228"/>
      <c r="F128" s="228"/>
      <c r="G128" s="228"/>
      <c r="H128" s="228"/>
      <c r="I128" s="228"/>
    </row>
    <row r="129" spans="3:9">
      <c r="C129" s="228"/>
      <c r="D129" s="228"/>
      <c r="E129" s="228"/>
      <c r="F129" s="228"/>
      <c r="G129" s="228"/>
      <c r="H129" s="228"/>
      <c r="I129" s="228"/>
    </row>
  </sheetData>
  <mergeCells count="51">
    <mergeCell ref="B14:CO18"/>
    <mergeCell ref="R22:AY49"/>
    <mergeCell ref="BC30:BL32"/>
    <mergeCell ref="BM30:BS32"/>
    <mergeCell ref="BT30:BZ32"/>
    <mergeCell ref="CA30:CG32"/>
    <mergeCell ref="CH30:CN32"/>
    <mergeCell ref="BM28:BZ29"/>
    <mergeCell ref="CA28:CN29"/>
    <mergeCell ref="C23:N49"/>
    <mergeCell ref="BC33:BL34"/>
    <mergeCell ref="BM33:BS34"/>
    <mergeCell ref="BT33:BZ34"/>
    <mergeCell ref="CA33:CG34"/>
    <mergeCell ref="CH33:CN34"/>
    <mergeCell ref="BC35:BL36"/>
    <mergeCell ref="B93:CO93"/>
    <mergeCell ref="B111:CO111"/>
    <mergeCell ref="B114:O114"/>
    <mergeCell ref="M67:AO76"/>
    <mergeCell ref="AS67:CN76"/>
    <mergeCell ref="AP67:AR76"/>
    <mergeCell ref="B81:Y81"/>
    <mergeCell ref="AB81:BE81"/>
    <mergeCell ref="BH81:CN81"/>
    <mergeCell ref="B82:Y82"/>
    <mergeCell ref="BH82:CN82"/>
    <mergeCell ref="B63:CO63"/>
    <mergeCell ref="B78:CO78"/>
    <mergeCell ref="B80:Y80"/>
    <mergeCell ref="AB80:BE80"/>
    <mergeCell ref="BH80:CN80"/>
    <mergeCell ref="C20:N20"/>
    <mergeCell ref="R20:AY20"/>
    <mergeCell ref="BC20:CN20"/>
    <mergeCell ref="C22:N22"/>
    <mergeCell ref="C51:N51"/>
    <mergeCell ref="R51:AY60"/>
    <mergeCell ref="C52:N60"/>
    <mergeCell ref="BM35:BS36"/>
    <mergeCell ref="BT35:BZ36"/>
    <mergeCell ref="CA35:CG36"/>
    <mergeCell ref="CH35:CN36"/>
    <mergeCell ref="BC37:BL39"/>
    <mergeCell ref="BM37:CN39"/>
    <mergeCell ref="BC40:CM42"/>
    <mergeCell ref="B4:CO4"/>
    <mergeCell ref="B6:CO6"/>
    <mergeCell ref="B8:CO8"/>
    <mergeCell ref="B10:CO10"/>
    <mergeCell ref="B12:CO12"/>
  </mergeCells>
  <pageMargins left="0.39370078740157499" right="0.39370078740157499" top="0.39370078740157499" bottom="0.39370078740157499" header="0.23622047244094499" footer="0.23622047244094499"/>
  <pageSetup paperSize="9" scale="39" orientation="portrait"/>
  <headerFooter>
    <oddFooter>&amp;CPage &amp;P of &amp;N</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84"/>
  <sheetViews>
    <sheetView showGridLines="0" showRowColHeaders="0" zoomScale="85" zoomScaleNormal="85" workbookViewId="0">
      <pane xSplit="4" ySplit="10" topLeftCell="N11" activePane="bottomRight" state="frozen"/>
      <selection pane="topRight"/>
      <selection pane="bottomLeft"/>
      <selection pane="bottomRight" activeCell="P14" sqref="P14"/>
    </sheetView>
  </sheetViews>
  <sheetFormatPr defaultColWidth="8.54296875" defaultRowHeight="10.5"/>
  <cols>
    <col min="1" max="1" width="32.81640625" style="46" customWidth="1"/>
    <col min="2" max="2" width="14.26953125" style="47" customWidth="1"/>
    <col min="3" max="3" width="28.81640625" style="48" customWidth="1"/>
    <col min="4" max="4" width="47.54296875" style="49" customWidth="1"/>
    <col min="5" max="5" width="20.54296875" style="46" customWidth="1"/>
    <col min="6" max="6" width="14.7265625" style="48" customWidth="1"/>
    <col min="7" max="7" width="16.7265625" style="46" customWidth="1"/>
    <col min="8" max="8" width="14.1796875" style="50" customWidth="1"/>
    <col min="9" max="9" width="20.453125" style="50" customWidth="1"/>
    <col min="10" max="10" width="14.26953125" style="51" customWidth="1"/>
    <col min="11" max="11" width="20.54296875" style="46" customWidth="1"/>
    <col min="12" max="12" width="13.453125" style="46" customWidth="1"/>
    <col min="13" max="13" width="14.54296875" style="52" customWidth="1"/>
    <col min="14" max="14" width="12.81640625" style="46" customWidth="1"/>
    <col min="15" max="15" width="18.1796875" style="50" customWidth="1"/>
    <col min="16" max="16" width="21" style="50" customWidth="1"/>
    <col min="17" max="17" width="15.7265625" style="46" customWidth="1"/>
    <col min="18" max="18" width="14.7265625" style="46" customWidth="1"/>
    <col min="19" max="19" width="19" style="46" customWidth="1"/>
    <col min="20" max="20" width="14.54296875" style="46" customWidth="1"/>
    <col min="21" max="21" width="14.453125" style="46" customWidth="1"/>
    <col min="22" max="22" width="15.7265625" style="46" customWidth="1"/>
    <col min="23" max="23" width="16.81640625" style="46" customWidth="1"/>
    <col min="24" max="24" width="34.81640625" style="49" customWidth="1"/>
    <col min="25" max="25" width="44.81640625" style="49" customWidth="1"/>
    <col min="26" max="26" width="2.81640625" style="46" customWidth="1"/>
    <col min="27" max="16384" width="8.54296875" style="46"/>
  </cols>
  <sheetData>
    <row r="1" spans="1:50" s="1" customFormat="1" ht="22" customHeight="1">
      <c r="A1" s="53" t="s">
        <v>66</v>
      </c>
      <c r="B1" s="54"/>
      <c r="H1" s="9"/>
      <c r="I1" s="9"/>
      <c r="J1" s="99"/>
      <c r="O1" s="9"/>
      <c r="P1" s="9"/>
    </row>
    <row r="2" spans="1:50" s="38" customFormat="1" ht="52" customHeight="1">
      <c r="A2" s="318" t="s">
        <v>67</v>
      </c>
      <c r="B2" s="318"/>
      <c r="C2" s="318"/>
      <c r="D2" s="318"/>
      <c r="E2" s="55"/>
      <c r="F2" s="55"/>
      <c r="G2" s="55"/>
      <c r="H2" s="56"/>
      <c r="I2" s="100"/>
      <c r="J2" s="101"/>
      <c r="O2" s="100"/>
      <c r="P2" s="100"/>
    </row>
    <row r="3" spans="1:50" s="39" customFormat="1" ht="4.5" customHeight="1">
      <c r="B3" s="57"/>
      <c r="C3" s="58"/>
      <c r="D3" s="59"/>
      <c r="F3" s="58"/>
      <c r="H3" s="60"/>
      <c r="I3" s="60"/>
      <c r="J3" s="102"/>
      <c r="M3" s="103"/>
      <c r="O3" s="60"/>
      <c r="P3" s="60"/>
      <c r="X3" s="59"/>
      <c r="Y3" s="59"/>
    </row>
    <row r="4" spans="1:50" s="40" customFormat="1" ht="15" customHeight="1">
      <c r="A4" s="61" t="s">
        <v>68</v>
      </c>
      <c r="B4" s="62"/>
      <c r="C4" s="61" t="s">
        <v>69</v>
      </c>
      <c r="D4" s="63"/>
      <c r="H4" s="64"/>
      <c r="I4" s="64"/>
      <c r="J4" s="319" t="s">
        <v>70</v>
      </c>
      <c r="K4" s="320"/>
      <c r="L4" s="320"/>
      <c r="M4" s="320"/>
      <c r="N4" s="321"/>
      <c r="O4" s="64"/>
      <c r="P4" s="64"/>
    </row>
    <row r="5" spans="1:50" s="40" customFormat="1" ht="17.25" customHeight="1">
      <c r="A5" s="61" t="s">
        <v>71</v>
      </c>
      <c r="B5" s="65"/>
      <c r="C5" s="61" t="s">
        <v>72</v>
      </c>
      <c r="D5" s="66"/>
      <c r="H5" s="64"/>
      <c r="I5" s="64"/>
      <c r="J5" s="335" t="s">
        <v>73</v>
      </c>
      <c r="K5" s="336"/>
      <c r="L5" s="343" t="s">
        <v>74</v>
      </c>
      <c r="M5" s="343"/>
      <c r="N5" s="344"/>
      <c r="O5" s="64"/>
      <c r="P5" s="64"/>
      <c r="R5" s="339" t="s">
        <v>75</v>
      </c>
      <c r="S5" s="340"/>
    </row>
    <row r="6" spans="1:50" s="39" customFormat="1" ht="25.5" customHeight="1">
      <c r="A6" s="67"/>
      <c r="B6" s="68"/>
      <c r="C6" s="69"/>
      <c r="D6" s="69"/>
      <c r="E6" s="69"/>
      <c r="F6" s="69"/>
      <c r="G6" s="69"/>
      <c r="H6" s="70"/>
      <c r="I6" s="70"/>
      <c r="J6" s="337"/>
      <c r="K6" s="338"/>
      <c r="L6" s="345"/>
      <c r="M6" s="345"/>
      <c r="N6" s="346"/>
      <c r="O6" s="70"/>
      <c r="P6" s="104"/>
      <c r="Q6" s="134"/>
      <c r="R6" s="341"/>
      <c r="S6" s="342"/>
      <c r="U6" s="134"/>
      <c r="V6" s="134"/>
      <c r="W6" s="134"/>
      <c r="X6" s="135"/>
      <c r="Y6" s="135"/>
    </row>
    <row r="7" spans="1:50" s="39" customFormat="1" ht="5.25" customHeight="1">
      <c r="A7" s="67"/>
      <c r="B7" s="68"/>
      <c r="C7" s="69"/>
      <c r="D7" s="69"/>
      <c r="E7" s="69"/>
      <c r="F7" s="69"/>
      <c r="G7" s="69"/>
      <c r="H7" s="70"/>
      <c r="I7" s="70"/>
      <c r="J7" s="105"/>
      <c r="K7" s="105"/>
      <c r="L7" s="69"/>
      <c r="M7" s="69"/>
      <c r="N7" s="69"/>
      <c r="O7" s="70"/>
      <c r="P7" s="104"/>
      <c r="Q7" s="134"/>
      <c r="R7" s="134"/>
      <c r="S7" s="134"/>
      <c r="T7" s="134"/>
      <c r="U7" s="134"/>
      <c r="V7" s="134"/>
      <c r="W7" s="134"/>
      <c r="X7" s="135"/>
      <c r="Y7" s="135"/>
    </row>
    <row r="8" spans="1:50" s="41" customFormat="1" ht="31.5" customHeight="1">
      <c r="A8" s="322" t="s">
        <v>76</v>
      </c>
      <c r="B8" s="322"/>
      <c r="C8" s="322"/>
      <c r="D8" s="322"/>
      <c r="E8" s="323"/>
      <c r="F8" s="323"/>
      <c r="G8" s="323"/>
      <c r="H8" s="324" t="s">
        <v>77</v>
      </c>
      <c r="I8" s="324"/>
      <c r="J8" s="324"/>
      <c r="K8" s="325" t="s">
        <v>78</v>
      </c>
      <c r="L8" s="325"/>
      <c r="M8" s="325"/>
      <c r="N8" s="325"/>
      <c r="O8" s="326" t="s">
        <v>79</v>
      </c>
      <c r="P8" s="326"/>
      <c r="Q8" s="327" t="s">
        <v>80</v>
      </c>
      <c r="R8" s="327"/>
      <c r="S8" s="327"/>
      <c r="T8" s="327"/>
      <c r="U8" s="328" t="s">
        <v>81</v>
      </c>
      <c r="V8" s="328"/>
      <c r="W8" s="328"/>
      <c r="X8" s="329" t="s">
        <v>82</v>
      </c>
      <c r="Y8" s="329"/>
    </row>
    <row r="9" spans="1:50" s="41" customFormat="1" ht="42" customHeight="1">
      <c r="A9" s="330" t="s">
        <v>83</v>
      </c>
      <c r="B9" s="331" t="s">
        <v>84</v>
      </c>
      <c r="C9" s="331" t="s">
        <v>85</v>
      </c>
      <c r="D9" s="330" t="s">
        <v>86</v>
      </c>
      <c r="E9" s="330" t="s">
        <v>87</v>
      </c>
      <c r="F9" s="331" t="s">
        <v>84</v>
      </c>
      <c r="G9" s="330" t="s">
        <v>88</v>
      </c>
      <c r="H9" s="330" t="s">
        <v>89</v>
      </c>
      <c r="I9" s="332" t="s">
        <v>90</v>
      </c>
      <c r="J9" s="334" t="s">
        <v>91</v>
      </c>
      <c r="K9" s="330" t="s">
        <v>92</v>
      </c>
      <c r="L9" s="330" t="s">
        <v>93</v>
      </c>
      <c r="M9" s="330" t="s">
        <v>94</v>
      </c>
      <c r="N9" s="330" t="s">
        <v>95</v>
      </c>
      <c r="O9" s="330" t="s">
        <v>96</v>
      </c>
      <c r="P9" s="330" t="s">
        <v>97</v>
      </c>
      <c r="Q9" s="330" t="s">
        <v>98</v>
      </c>
      <c r="R9" s="330" t="s">
        <v>99</v>
      </c>
      <c r="S9" s="330" t="s">
        <v>100</v>
      </c>
      <c r="T9" s="330" t="s">
        <v>101</v>
      </c>
      <c r="U9" s="330" t="s">
        <v>102</v>
      </c>
      <c r="V9" s="330" t="s">
        <v>103</v>
      </c>
      <c r="W9" s="330" t="s">
        <v>104</v>
      </c>
      <c r="X9" s="330" t="s">
        <v>105</v>
      </c>
      <c r="Y9" s="330" t="s">
        <v>106</v>
      </c>
    </row>
    <row r="10" spans="1:50" s="41" customFormat="1" ht="16.5" customHeight="1">
      <c r="A10" s="330"/>
      <c r="B10" s="331"/>
      <c r="C10" s="331"/>
      <c r="D10" s="330"/>
      <c r="E10" s="330"/>
      <c r="F10" s="331"/>
      <c r="G10" s="330"/>
      <c r="H10" s="330"/>
      <c r="I10" s="333"/>
      <c r="J10" s="334"/>
      <c r="K10" s="330"/>
      <c r="L10" s="330"/>
      <c r="M10" s="330"/>
      <c r="N10" s="330"/>
      <c r="O10" s="330"/>
      <c r="P10" s="330"/>
      <c r="Q10" s="330"/>
      <c r="R10" s="330"/>
      <c r="S10" s="330"/>
      <c r="T10" s="330"/>
      <c r="U10" s="330"/>
      <c r="V10" s="330"/>
      <c r="W10" s="330"/>
      <c r="X10" s="330"/>
      <c r="Y10" s="330"/>
    </row>
    <row r="11" spans="1:50" s="42" customFormat="1" ht="40" customHeight="1">
      <c r="A11" s="71" t="s">
        <v>107</v>
      </c>
      <c r="B11" s="72" t="s">
        <v>108</v>
      </c>
      <c r="C11" s="73" t="s">
        <v>109</v>
      </c>
      <c r="D11" s="73" t="s">
        <v>110</v>
      </c>
      <c r="E11" s="74" t="s">
        <v>111</v>
      </c>
      <c r="F11" s="75">
        <v>42644</v>
      </c>
      <c r="G11" s="76" t="s">
        <v>112</v>
      </c>
      <c r="H11" s="77">
        <v>6.6</v>
      </c>
      <c r="I11" s="106">
        <v>0.5</v>
      </c>
      <c r="J11" s="107">
        <f t="shared" ref="J11:J42" si="0">IF(H11*I11=0,"Fórmula",H11*I11)</f>
        <v>3.3</v>
      </c>
      <c r="K11" s="108" t="s">
        <v>113</v>
      </c>
      <c r="L11" s="106"/>
      <c r="M11" s="109" t="str">
        <f>IFERROR(CHOOSE(MATCH(K11,{"Coal","Diesel","Fuel oil","Kerosene","LPG","Natural gas","Wood deforested","Wood reforested","Other"},0),96.3,74.1,77.4,71.5,63.1,56.1,109.6,0,"Add details in last column"),"Fórmula")</f>
        <v>Fórmula</v>
      </c>
      <c r="N11" s="110" t="str">
        <f t="shared" ref="N11:N42" si="1">IFERROR(L11*M11/1000,"Fórmula")</f>
        <v>Fórmula</v>
      </c>
      <c r="O11" s="111"/>
      <c r="P11" s="112"/>
      <c r="Q11" s="136"/>
      <c r="R11" s="137"/>
      <c r="S11" s="138"/>
      <c r="T11" s="139"/>
      <c r="U11" s="140">
        <v>2400</v>
      </c>
      <c r="V11" s="141">
        <v>700</v>
      </c>
      <c r="W11" s="110">
        <f t="shared" ref="W11:W42" si="2">IFERROR(U11/V11,"Fórmula")</f>
        <v>3.4285714285714284</v>
      </c>
      <c r="X11" s="136"/>
      <c r="Y11" s="160" t="s">
        <v>114</v>
      </c>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row>
    <row r="12" spans="1:50" s="43" customFormat="1" ht="40" customHeight="1">
      <c r="A12" s="71"/>
      <c r="B12" s="72"/>
      <c r="C12" s="73"/>
      <c r="D12" s="73" t="s">
        <v>115</v>
      </c>
      <c r="E12" s="74" t="s">
        <v>116</v>
      </c>
      <c r="F12" s="75">
        <v>43070</v>
      </c>
      <c r="G12" s="76" t="s">
        <v>117</v>
      </c>
      <c r="H12" s="77"/>
      <c r="I12" s="106"/>
      <c r="J12" s="107" t="str">
        <f t="shared" si="0"/>
        <v>Fórmula</v>
      </c>
      <c r="K12" s="108" t="s">
        <v>118</v>
      </c>
      <c r="L12" s="106">
        <v>1860</v>
      </c>
      <c r="M12" s="109" t="str">
        <f>IFERROR(CHOOSE(MATCH(K12,{"Coal","Diesel","Fuel oil","Kerosene","LPG","Natural gas","Wood deforested","Wood reforested","Other"},0),96.3,74.1,77.4,71.5,63.1,56.1,109.6,0,"Add details in last column"),"Fórmula")</f>
        <v>Fórmula</v>
      </c>
      <c r="N12" s="110" t="str">
        <f t="shared" si="1"/>
        <v>Fórmula</v>
      </c>
      <c r="O12" s="111"/>
      <c r="P12" s="112"/>
      <c r="Q12" s="136" t="s">
        <v>119</v>
      </c>
      <c r="R12" s="137">
        <v>60</v>
      </c>
      <c r="S12" s="138"/>
      <c r="T12" s="139"/>
      <c r="U12" s="140">
        <v>24000</v>
      </c>
      <c r="V12" s="141">
        <v>4000</v>
      </c>
      <c r="W12" s="110">
        <f t="shared" si="2"/>
        <v>6</v>
      </c>
      <c r="X12" s="136"/>
      <c r="Y12" s="160" t="s">
        <v>120</v>
      </c>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row>
    <row r="13" spans="1:50" s="43" customFormat="1" ht="40" customHeight="1">
      <c r="A13" s="71"/>
      <c r="B13" s="72"/>
      <c r="C13" s="73"/>
      <c r="D13" s="73" t="s">
        <v>121</v>
      </c>
      <c r="E13" s="74" t="s">
        <v>122</v>
      </c>
      <c r="F13" s="75" t="s">
        <v>123</v>
      </c>
      <c r="G13" s="76" t="s">
        <v>117</v>
      </c>
      <c r="H13" s="77"/>
      <c r="I13" s="106"/>
      <c r="J13" s="107" t="str">
        <f t="shared" si="0"/>
        <v>Fórmula</v>
      </c>
      <c r="K13" s="108" t="s">
        <v>113</v>
      </c>
      <c r="L13" s="106"/>
      <c r="M13" s="109" t="str">
        <f>IFERROR(CHOOSE(MATCH(K13,{"Coal","Diesel","Fuel oil","Kerosene","LPG","Natural gas","Wood deforested","Wood reforested","Other"},0),96.3,74.1,77.4,71.5,63.1,56.1,109.6,0,"Add details in last column"),"Fórmula")</f>
        <v>Fórmula</v>
      </c>
      <c r="N13" s="110" t="str">
        <f t="shared" si="1"/>
        <v>Fórmula</v>
      </c>
      <c r="O13" s="111"/>
      <c r="P13" s="112"/>
      <c r="Q13" s="136"/>
      <c r="R13" s="137"/>
      <c r="S13" s="138"/>
      <c r="T13" s="139"/>
      <c r="U13" s="140">
        <v>15000</v>
      </c>
      <c r="V13" s="141"/>
      <c r="W13" s="110" t="str">
        <f t="shared" si="2"/>
        <v>Fórmula</v>
      </c>
      <c r="X13" s="136" t="s">
        <v>124</v>
      </c>
      <c r="Y13" s="160" t="s">
        <v>125</v>
      </c>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row>
    <row r="14" spans="1:50" s="43" customFormat="1" ht="40" customHeight="1">
      <c r="A14" s="71" t="s">
        <v>126</v>
      </c>
      <c r="B14" s="72" t="s">
        <v>127</v>
      </c>
      <c r="C14" s="73" t="s">
        <v>128</v>
      </c>
      <c r="D14" s="73" t="s">
        <v>129</v>
      </c>
      <c r="E14" s="74" t="s">
        <v>122</v>
      </c>
      <c r="F14" s="75" t="s">
        <v>123</v>
      </c>
      <c r="G14" s="76" t="s">
        <v>117</v>
      </c>
      <c r="H14" s="77"/>
      <c r="I14" s="106"/>
      <c r="J14" s="107" t="str">
        <f t="shared" si="0"/>
        <v>Fórmula</v>
      </c>
      <c r="K14" s="108" t="s">
        <v>113</v>
      </c>
      <c r="L14" s="106"/>
      <c r="M14" s="109" t="str">
        <f>IFERROR(CHOOSE(MATCH(K14,{"Coal","Diesel","Fuel oil","Kerosene","LPG","Natural gas","Wood deforested","Wood reforested","Other"},0),96.3,74.1,77.4,71.5,63.1,56.1,109.6,0,"Add details in last column"),"Fórmula")</f>
        <v>Fórmula</v>
      </c>
      <c r="N14" s="110" t="str">
        <f t="shared" si="1"/>
        <v>Fórmula</v>
      </c>
      <c r="O14" s="111">
        <v>1500</v>
      </c>
      <c r="P14" s="112" t="s">
        <v>130</v>
      </c>
      <c r="Q14" s="136"/>
      <c r="R14" s="137"/>
      <c r="S14" s="138"/>
      <c r="T14" s="139"/>
      <c r="U14" s="140">
        <v>28000</v>
      </c>
      <c r="V14" s="141">
        <v>7000</v>
      </c>
      <c r="W14" s="110">
        <f t="shared" si="2"/>
        <v>4</v>
      </c>
      <c r="X14" s="136"/>
      <c r="Y14" s="160" t="s">
        <v>131</v>
      </c>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row>
    <row r="15" spans="1:50" s="43" customFormat="1" ht="40" customHeight="1">
      <c r="A15" s="78"/>
      <c r="B15" s="79"/>
      <c r="C15" s="80"/>
      <c r="D15" s="80" t="s">
        <v>132</v>
      </c>
      <c r="E15" s="81" t="s">
        <v>133</v>
      </c>
      <c r="F15" s="82">
        <v>42887</v>
      </c>
      <c r="G15" s="83" t="s">
        <v>117</v>
      </c>
      <c r="H15" s="84">
        <v>1.2</v>
      </c>
      <c r="I15" s="113">
        <v>0.5</v>
      </c>
      <c r="J15" s="114">
        <f t="shared" si="0"/>
        <v>0.6</v>
      </c>
      <c r="K15" s="115" t="s">
        <v>113</v>
      </c>
      <c r="L15" s="113"/>
      <c r="M15" s="116" t="str">
        <f>IFERROR(CHOOSE(MATCH(K15,{"Coal","Diesel","Fuel oil","Kerosene","LPG","Natural gas","Wood deforested","Wood reforested","Other"},0),96.3,74.1,77.4,71.5,63.1,56.1,109.6,0,"Add details in last column"),"Fórmula")</f>
        <v>Fórmula</v>
      </c>
      <c r="N15" s="117" t="str">
        <f t="shared" si="1"/>
        <v>Fórmula</v>
      </c>
      <c r="O15" s="118"/>
      <c r="P15" s="119"/>
      <c r="Q15" s="142"/>
      <c r="R15" s="143"/>
      <c r="S15" s="144"/>
      <c r="T15" s="145"/>
      <c r="U15" s="146">
        <v>50</v>
      </c>
      <c r="V15" s="147">
        <v>100</v>
      </c>
      <c r="W15" s="117">
        <f t="shared" si="2"/>
        <v>0.5</v>
      </c>
      <c r="X15" s="142"/>
      <c r="Y15" s="162"/>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row>
    <row r="16" spans="1:50" s="44" customFormat="1" ht="40" customHeight="1">
      <c r="A16" s="85"/>
      <c r="B16" s="86"/>
      <c r="C16" s="87"/>
      <c r="D16" s="87"/>
      <c r="E16" s="88" t="s">
        <v>113</v>
      </c>
      <c r="F16" s="89"/>
      <c r="G16" s="90" t="s">
        <v>113</v>
      </c>
      <c r="H16" s="91"/>
      <c r="I16" s="120"/>
      <c r="J16" s="121" t="str">
        <f t="shared" si="0"/>
        <v>Fórmula</v>
      </c>
      <c r="K16" s="122" t="s">
        <v>113</v>
      </c>
      <c r="L16" s="120"/>
      <c r="M16" s="123" t="str">
        <f>IFERROR(CHOOSE(MATCH(K16,{"Coal","Diesel","Fuel oil","Kerosene","LPG","Natural gas","Wood deforested","Wood reforested","Other"},0),96.3,74.1,77.4,71.5,63.1,56.1,109.6,0,"Add details in last column"),"Fórmula")</f>
        <v>Fórmula</v>
      </c>
      <c r="N16" s="124" t="str">
        <f t="shared" si="1"/>
        <v>Fórmula</v>
      </c>
      <c r="O16" s="125"/>
      <c r="P16" s="126"/>
      <c r="Q16" s="148"/>
      <c r="R16" s="149"/>
      <c r="S16" s="150"/>
      <c r="T16" s="151"/>
      <c r="U16" s="152"/>
      <c r="V16" s="153"/>
      <c r="W16" s="124" t="str">
        <f t="shared" si="2"/>
        <v>Fórmula</v>
      </c>
      <c r="X16" s="148"/>
      <c r="Y16" s="163"/>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row>
    <row r="17" spans="1:50" s="44" customFormat="1" ht="40" customHeight="1">
      <c r="A17" s="85"/>
      <c r="B17" s="92"/>
      <c r="C17" s="93"/>
      <c r="D17" s="93"/>
      <c r="E17" s="94" t="s">
        <v>113</v>
      </c>
      <c r="F17" s="95"/>
      <c r="G17" s="96" t="s">
        <v>113</v>
      </c>
      <c r="H17" s="97"/>
      <c r="I17" s="127"/>
      <c r="J17" s="128" t="str">
        <f t="shared" si="0"/>
        <v>Fórmula</v>
      </c>
      <c r="K17" s="129" t="s">
        <v>113</v>
      </c>
      <c r="L17" s="127"/>
      <c r="M17" s="130" t="str">
        <f>IFERROR(CHOOSE(MATCH(K17,{"Coal","Diesel","Fuel oil","Kerosene","LPG","Natural gas","Wood deforested","Wood reforested","Other"},0),96.3,74.1,77.4,71.5,63.1,56.1,109.6,0,"Add details in last column"),"Fórmula")</f>
        <v>Fórmula</v>
      </c>
      <c r="N17" s="131" t="str">
        <f t="shared" si="1"/>
        <v>Fórmula</v>
      </c>
      <c r="O17" s="132"/>
      <c r="P17" s="133"/>
      <c r="Q17" s="154"/>
      <c r="R17" s="155"/>
      <c r="S17" s="156"/>
      <c r="T17" s="157"/>
      <c r="U17" s="158"/>
      <c r="V17" s="159"/>
      <c r="W17" s="131" t="str">
        <f t="shared" si="2"/>
        <v>Fórmula</v>
      </c>
      <c r="X17" s="154"/>
      <c r="Y17" s="165"/>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row>
    <row r="18" spans="1:50" s="44" customFormat="1" ht="40" customHeight="1">
      <c r="A18" s="98"/>
      <c r="B18" s="92"/>
      <c r="C18" s="93"/>
      <c r="D18" s="93"/>
      <c r="E18" s="94" t="s">
        <v>113</v>
      </c>
      <c r="F18" s="95"/>
      <c r="G18" s="96" t="s">
        <v>113</v>
      </c>
      <c r="H18" s="97"/>
      <c r="I18" s="127"/>
      <c r="J18" s="128" t="str">
        <f t="shared" si="0"/>
        <v>Fórmula</v>
      </c>
      <c r="K18" s="129" t="s">
        <v>113</v>
      </c>
      <c r="L18" s="127"/>
      <c r="M18" s="130" t="str">
        <f>IFERROR(CHOOSE(MATCH(K18,{"Coal","Diesel","Fuel oil","Kerosene","LPG","Natural gas","Wood deforested","Wood reforested","Other"},0),96.3,74.1,77.4,71.5,63.1,56.1,109.6,0,"Add details in last column"),"Fórmula")</f>
        <v>Fórmula</v>
      </c>
      <c r="N18" s="131" t="str">
        <f t="shared" si="1"/>
        <v>Fórmula</v>
      </c>
      <c r="O18" s="132"/>
      <c r="P18" s="133"/>
      <c r="Q18" s="154"/>
      <c r="R18" s="155"/>
      <c r="S18" s="156"/>
      <c r="T18" s="157"/>
      <c r="U18" s="158"/>
      <c r="V18" s="159"/>
      <c r="W18" s="131" t="str">
        <f t="shared" si="2"/>
        <v>Fórmula</v>
      </c>
      <c r="X18" s="154"/>
      <c r="Y18" s="165"/>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row>
    <row r="19" spans="1:50" s="44" customFormat="1" ht="40" customHeight="1">
      <c r="A19" s="98"/>
      <c r="B19" s="92"/>
      <c r="C19" s="93"/>
      <c r="D19" s="93"/>
      <c r="E19" s="94" t="s">
        <v>113</v>
      </c>
      <c r="F19" s="95"/>
      <c r="G19" s="96" t="s">
        <v>113</v>
      </c>
      <c r="H19" s="97"/>
      <c r="I19" s="127"/>
      <c r="J19" s="128" t="str">
        <f t="shared" si="0"/>
        <v>Fórmula</v>
      </c>
      <c r="K19" s="129" t="s">
        <v>113</v>
      </c>
      <c r="L19" s="127"/>
      <c r="M19" s="130" t="str">
        <f>IFERROR(CHOOSE(MATCH(K19,{"Coal","Diesel","Fuel oil","Kerosene","LPG","Natural gas","Wood deforested","Wood reforested","Other"},0),96.3,74.1,77.4,71.5,63.1,56.1,109.6,0,"Add details in last column"),"Fórmula")</f>
        <v>Fórmula</v>
      </c>
      <c r="N19" s="131" t="str">
        <f t="shared" si="1"/>
        <v>Fórmula</v>
      </c>
      <c r="O19" s="132"/>
      <c r="P19" s="133"/>
      <c r="Q19" s="154"/>
      <c r="R19" s="155"/>
      <c r="S19" s="156"/>
      <c r="T19" s="157"/>
      <c r="U19" s="158"/>
      <c r="V19" s="159"/>
      <c r="W19" s="131" t="str">
        <f t="shared" si="2"/>
        <v>Fórmula</v>
      </c>
      <c r="X19" s="154"/>
      <c r="Y19" s="165"/>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row>
    <row r="20" spans="1:50" s="44" customFormat="1" ht="40" customHeight="1">
      <c r="A20" s="98"/>
      <c r="B20" s="92"/>
      <c r="C20" s="93"/>
      <c r="D20" s="93"/>
      <c r="E20" s="94" t="s">
        <v>113</v>
      </c>
      <c r="F20" s="95"/>
      <c r="G20" s="96" t="s">
        <v>113</v>
      </c>
      <c r="H20" s="97"/>
      <c r="I20" s="127"/>
      <c r="J20" s="128" t="str">
        <f t="shared" si="0"/>
        <v>Fórmula</v>
      </c>
      <c r="K20" s="129" t="s">
        <v>113</v>
      </c>
      <c r="L20" s="127"/>
      <c r="M20" s="130" t="str">
        <f>IFERROR(CHOOSE(MATCH(K20,{"Coal","Diesel","Fuel oil","Kerosene","LPG","Natural gas","Wood deforested","Wood reforested","Other"},0),96.3,74.1,77.4,71.5,63.1,56.1,109.6,0,"Add details in last column"),"Fórmula")</f>
        <v>Fórmula</v>
      </c>
      <c r="N20" s="131" t="str">
        <f t="shared" si="1"/>
        <v>Fórmula</v>
      </c>
      <c r="O20" s="132"/>
      <c r="P20" s="133"/>
      <c r="Q20" s="154"/>
      <c r="R20" s="155"/>
      <c r="S20" s="156"/>
      <c r="T20" s="157"/>
      <c r="U20" s="158"/>
      <c r="V20" s="159"/>
      <c r="W20" s="131" t="str">
        <f t="shared" si="2"/>
        <v>Fórmula</v>
      </c>
      <c r="X20" s="154"/>
      <c r="Y20" s="165"/>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row>
    <row r="21" spans="1:50" s="44" customFormat="1" ht="40" customHeight="1">
      <c r="A21" s="98"/>
      <c r="B21" s="92"/>
      <c r="C21" s="93"/>
      <c r="D21" s="93"/>
      <c r="E21" s="94" t="s">
        <v>113</v>
      </c>
      <c r="F21" s="95"/>
      <c r="G21" s="96" t="s">
        <v>113</v>
      </c>
      <c r="H21" s="97"/>
      <c r="I21" s="127"/>
      <c r="J21" s="128" t="str">
        <f t="shared" si="0"/>
        <v>Fórmula</v>
      </c>
      <c r="K21" s="129" t="s">
        <v>113</v>
      </c>
      <c r="L21" s="127"/>
      <c r="M21" s="130" t="str">
        <f>IFERROR(CHOOSE(MATCH(K21,{"Coal","Diesel","Fuel oil","Kerosene","LPG","Natural gas","Wood deforested","Wood reforested","Other"},0),96.3,74.1,77.4,71.5,63.1,56.1,109.6,0,"Add details in last column"),"Fórmula")</f>
        <v>Fórmula</v>
      </c>
      <c r="N21" s="131" t="str">
        <f t="shared" si="1"/>
        <v>Fórmula</v>
      </c>
      <c r="O21" s="132"/>
      <c r="P21" s="133"/>
      <c r="Q21" s="154"/>
      <c r="R21" s="155"/>
      <c r="S21" s="156"/>
      <c r="T21" s="157"/>
      <c r="U21" s="158"/>
      <c r="V21" s="159"/>
      <c r="W21" s="131" t="str">
        <f t="shared" si="2"/>
        <v>Fórmula</v>
      </c>
      <c r="X21" s="154"/>
      <c r="Y21" s="165"/>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row>
    <row r="22" spans="1:50" s="45" customFormat="1" ht="40" customHeight="1">
      <c r="A22" s="85"/>
      <c r="B22" s="86"/>
      <c r="C22" s="87"/>
      <c r="D22" s="87"/>
      <c r="E22" s="88" t="s">
        <v>113</v>
      </c>
      <c r="F22" s="89"/>
      <c r="G22" s="96" t="s">
        <v>113</v>
      </c>
      <c r="H22" s="91"/>
      <c r="I22" s="120"/>
      <c r="J22" s="128" t="str">
        <f t="shared" si="0"/>
        <v>Fórmula</v>
      </c>
      <c r="K22" s="122" t="s">
        <v>113</v>
      </c>
      <c r="L22" s="120"/>
      <c r="M22" s="123" t="str">
        <f>IFERROR(CHOOSE(MATCH(K22,{"Coal","Diesel","Fuel oil","Kerosene","LPG","Natural gas","Wood deforested","Wood reforested","Other"},0),96.3,74.1,77.4,71.5,63.1,56.1,109.6,0,"Add details in last column"),"Fórmula")</f>
        <v>Fórmula</v>
      </c>
      <c r="N22" s="124" t="str">
        <f t="shared" si="1"/>
        <v>Fórmula</v>
      </c>
      <c r="O22" s="125"/>
      <c r="P22" s="126"/>
      <c r="Q22" s="148"/>
      <c r="R22" s="149"/>
      <c r="S22" s="150"/>
      <c r="T22" s="151"/>
      <c r="U22" s="152"/>
      <c r="V22" s="153"/>
      <c r="W22" s="124" t="str">
        <f t="shared" si="2"/>
        <v>Fórmula</v>
      </c>
      <c r="X22" s="148"/>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row>
    <row r="23" spans="1:50" s="45" customFormat="1" ht="40" customHeight="1">
      <c r="A23" s="98"/>
      <c r="B23" s="92"/>
      <c r="C23" s="93"/>
      <c r="D23" s="93"/>
      <c r="E23" s="94" t="s">
        <v>113</v>
      </c>
      <c r="F23" s="95"/>
      <c r="G23" s="96" t="s">
        <v>113</v>
      </c>
      <c r="H23" s="97"/>
      <c r="I23" s="127"/>
      <c r="J23" s="128" t="str">
        <f t="shared" si="0"/>
        <v>Fórmula</v>
      </c>
      <c r="K23" s="129" t="s">
        <v>113</v>
      </c>
      <c r="L23" s="127"/>
      <c r="M23" s="130" t="str">
        <f>IFERROR(CHOOSE(MATCH(K23,{"Coal","Diesel","Fuel oil","Kerosene","LPG","Natural gas","Wood deforested","Wood reforested","Other"},0),96.3,74.1,77.4,71.5,63.1,56.1,109.6,0,"Add details in last column"),"Fórmula")</f>
        <v>Fórmula</v>
      </c>
      <c r="N23" s="131" t="str">
        <f t="shared" si="1"/>
        <v>Fórmula</v>
      </c>
      <c r="O23" s="132"/>
      <c r="P23" s="133"/>
      <c r="Q23" s="154"/>
      <c r="R23" s="155"/>
      <c r="S23" s="156"/>
      <c r="T23" s="157"/>
      <c r="U23" s="158"/>
      <c r="V23" s="159"/>
      <c r="W23" s="131" t="str">
        <f t="shared" si="2"/>
        <v>Fórmula</v>
      </c>
      <c r="X23" s="154"/>
      <c r="Y23" s="165"/>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row>
    <row r="24" spans="1:50" s="45" customFormat="1" ht="40" customHeight="1">
      <c r="A24" s="98"/>
      <c r="B24" s="92"/>
      <c r="C24" s="93"/>
      <c r="D24" s="93"/>
      <c r="E24" s="94" t="s">
        <v>113</v>
      </c>
      <c r="F24" s="95"/>
      <c r="G24" s="96" t="s">
        <v>113</v>
      </c>
      <c r="H24" s="97"/>
      <c r="I24" s="127"/>
      <c r="J24" s="128" t="str">
        <f t="shared" si="0"/>
        <v>Fórmula</v>
      </c>
      <c r="K24" s="129" t="s">
        <v>113</v>
      </c>
      <c r="L24" s="127"/>
      <c r="M24" s="130" t="str">
        <f>IFERROR(CHOOSE(MATCH(K24,{"Coal","Diesel","Fuel oil","Kerosene","LPG","Natural gas","Wood deforested","Wood reforested","Other"},0),96.3,74.1,77.4,71.5,63.1,56.1,109.6,0,"Add details in last column"),"Fórmula")</f>
        <v>Fórmula</v>
      </c>
      <c r="N24" s="131" t="str">
        <f t="shared" si="1"/>
        <v>Fórmula</v>
      </c>
      <c r="O24" s="132"/>
      <c r="P24" s="133"/>
      <c r="Q24" s="154"/>
      <c r="R24" s="155"/>
      <c r="S24" s="156"/>
      <c r="T24" s="157"/>
      <c r="U24" s="158"/>
      <c r="V24" s="159"/>
      <c r="W24" s="131" t="str">
        <f t="shared" si="2"/>
        <v>Fórmula</v>
      </c>
      <c r="X24" s="154"/>
      <c r="Y24" s="165"/>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row>
    <row r="25" spans="1:50" s="45" customFormat="1" ht="40" customHeight="1">
      <c r="A25" s="98"/>
      <c r="B25" s="92"/>
      <c r="C25" s="93"/>
      <c r="D25" s="93"/>
      <c r="E25" s="94" t="s">
        <v>113</v>
      </c>
      <c r="F25" s="95"/>
      <c r="G25" s="96" t="s">
        <v>113</v>
      </c>
      <c r="H25" s="97"/>
      <c r="I25" s="127"/>
      <c r="J25" s="128" t="str">
        <f t="shared" si="0"/>
        <v>Fórmula</v>
      </c>
      <c r="K25" s="129" t="s">
        <v>113</v>
      </c>
      <c r="L25" s="127"/>
      <c r="M25" s="130" t="str">
        <f>IFERROR(CHOOSE(MATCH(K25,{"Coal","Diesel","Fuel oil","Kerosene","LPG","Natural gas","Wood deforested","Wood reforested","Other"},0),96.3,74.1,77.4,71.5,63.1,56.1,109.6,0,"Add details in last column"),"Fórmula")</f>
        <v>Fórmula</v>
      </c>
      <c r="N25" s="131" t="str">
        <f t="shared" si="1"/>
        <v>Fórmula</v>
      </c>
      <c r="O25" s="132"/>
      <c r="P25" s="133"/>
      <c r="Q25" s="154"/>
      <c r="R25" s="155"/>
      <c r="S25" s="156"/>
      <c r="T25" s="157"/>
      <c r="U25" s="158"/>
      <c r="V25" s="159"/>
      <c r="W25" s="131" t="str">
        <f t="shared" si="2"/>
        <v>Fórmula</v>
      </c>
      <c r="X25" s="154"/>
      <c r="Y25" s="165"/>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row>
    <row r="26" spans="1:50" s="45" customFormat="1" ht="40" customHeight="1">
      <c r="A26" s="98"/>
      <c r="B26" s="92"/>
      <c r="C26" s="93"/>
      <c r="D26" s="93"/>
      <c r="E26" s="94" t="s">
        <v>113</v>
      </c>
      <c r="F26" s="95"/>
      <c r="G26" s="96" t="s">
        <v>113</v>
      </c>
      <c r="H26" s="97"/>
      <c r="I26" s="127"/>
      <c r="J26" s="128" t="str">
        <f t="shared" si="0"/>
        <v>Fórmula</v>
      </c>
      <c r="K26" s="129" t="s">
        <v>113</v>
      </c>
      <c r="L26" s="127"/>
      <c r="M26" s="130" t="str">
        <f>IFERROR(CHOOSE(MATCH(K26,{"Coal","Diesel","Fuel oil","Kerosene","LPG","Natural gas","Wood deforested","Wood reforested","Other"},0),96.3,74.1,77.4,71.5,63.1,56.1,109.6,0,"Add details in last column"),"Fórmula")</f>
        <v>Fórmula</v>
      </c>
      <c r="N26" s="131" t="str">
        <f t="shared" si="1"/>
        <v>Fórmula</v>
      </c>
      <c r="O26" s="132"/>
      <c r="P26" s="133"/>
      <c r="Q26" s="154"/>
      <c r="R26" s="155"/>
      <c r="S26" s="156"/>
      <c r="T26" s="157"/>
      <c r="U26" s="158"/>
      <c r="V26" s="159"/>
      <c r="W26" s="131" t="str">
        <f t="shared" si="2"/>
        <v>Fórmula</v>
      </c>
      <c r="X26" s="154"/>
      <c r="Y26" s="165"/>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row>
    <row r="27" spans="1:50" s="45" customFormat="1" ht="40" customHeight="1">
      <c r="A27" s="98"/>
      <c r="B27" s="92"/>
      <c r="C27" s="93"/>
      <c r="D27" s="93"/>
      <c r="E27" s="94" t="s">
        <v>113</v>
      </c>
      <c r="F27" s="95"/>
      <c r="G27" s="96" t="s">
        <v>113</v>
      </c>
      <c r="H27" s="97"/>
      <c r="I27" s="127"/>
      <c r="J27" s="128" t="str">
        <f t="shared" si="0"/>
        <v>Fórmula</v>
      </c>
      <c r="K27" s="129" t="s">
        <v>113</v>
      </c>
      <c r="L27" s="127"/>
      <c r="M27" s="130" t="str">
        <f>IFERROR(CHOOSE(MATCH(K27,{"Coal","Diesel","Fuel oil","Kerosene","LPG","Natural gas","Wood deforested","Wood reforested","Other"},0),96.3,74.1,77.4,71.5,63.1,56.1,109.6,0,"Add details in last column"),"Fórmula")</f>
        <v>Fórmula</v>
      </c>
      <c r="N27" s="131" t="str">
        <f t="shared" si="1"/>
        <v>Fórmula</v>
      </c>
      <c r="O27" s="132"/>
      <c r="P27" s="133"/>
      <c r="Q27" s="154"/>
      <c r="R27" s="155"/>
      <c r="S27" s="156"/>
      <c r="T27" s="157"/>
      <c r="U27" s="158"/>
      <c r="V27" s="159"/>
      <c r="W27" s="131" t="str">
        <f t="shared" si="2"/>
        <v>Fórmula</v>
      </c>
      <c r="X27" s="154"/>
      <c r="Y27" s="165"/>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row>
    <row r="28" spans="1:50" s="44" customFormat="1" ht="40" customHeight="1">
      <c r="A28" s="98"/>
      <c r="B28" s="92"/>
      <c r="C28" s="93"/>
      <c r="D28" s="93"/>
      <c r="E28" s="94" t="s">
        <v>113</v>
      </c>
      <c r="F28" s="95"/>
      <c r="G28" s="96" t="s">
        <v>113</v>
      </c>
      <c r="H28" s="97"/>
      <c r="I28" s="127"/>
      <c r="J28" s="128" t="str">
        <f t="shared" si="0"/>
        <v>Fórmula</v>
      </c>
      <c r="K28" s="129" t="s">
        <v>113</v>
      </c>
      <c r="L28" s="127"/>
      <c r="M28" s="130" t="str">
        <f>IFERROR(CHOOSE(MATCH(K28,{"Coal","Diesel","Fuel oil","Kerosene","LPG","Natural gas","Wood deforested","Wood reforested","Other"},0),96.3,74.1,77.4,71.5,63.1,56.1,109.6,0,"Add details in last column"),"Fórmula")</f>
        <v>Fórmula</v>
      </c>
      <c r="N28" s="131" t="str">
        <f t="shared" si="1"/>
        <v>Fórmula</v>
      </c>
      <c r="O28" s="132"/>
      <c r="P28" s="133"/>
      <c r="Q28" s="154"/>
      <c r="R28" s="155"/>
      <c r="S28" s="156"/>
      <c r="T28" s="157"/>
      <c r="U28" s="158"/>
      <c r="V28" s="159"/>
      <c r="W28" s="131" t="str">
        <f t="shared" si="2"/>
        <v>Fórmula</v>
      </c>
      <c r="X28" s="154"/>
      <c r="Y28" s="165"/>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row>
    <row r="29" spans="1:50" s="44" customFormat="1" ht="40" customHeight="1">
      <c r="A29" s="98"/>
      <c r="B29" s="92"/>
      <c r="C29" s="93"/>
      <c r="D29" s="93"/>
      <c r="E29" s="94" t="s">
        <v>113</v>
      </c>
      <c r="F29" s="95"/>
      <c r="G29" s="96" t="s">
        <v>113</v>
      </c>
      <c r="H29" s="97"/>
      <c r="I29" s="127"/>
      <c r="J29" s="128" t="str">
        <f t="shared" si="0"/>
        <v>Fórmula</v>
      </c>
      <c r="K29" s="129" t="s">
        <v>113</v>
      </c>
      <c r="L29" s="127"/>
      <c r="M29" s="130" t="str">
        <f>IFERROR(CHOOSE(MATCH(K29,{"Coal","Diesel","Fuel oil","Kerosene","LPG","Natural gas","Wood deforested","Wood reforested","Other"},0),96.3,74.1,77.4,71.5,63.1,56.1,109.6,0,"Add details in last column"),"Fórmula")</f>
        <v>Fórmula</v>
      </c>
      <c r="N29" s="131" t="str">
        <f t="shared" si="1"/>
        <v>Fórmula</v>
      </c>
      <c r="O29" s="132"/>
      <c r="P29" s="133"/>
      <c r="Q29" s="154"/>
      <c r="R29" s="155"/>
      <c r="S29" s="156"/>
      <c r="T29" s="157"/>
      <c r="U29" s="158"/>
      <c r="V29" s="159"/>
      <c r="W29" s="131" t="str">
        <f t="shared" si="2"/>
        <v>Fórmula</v>
      </c>
      <c r="X29" s="154"/>
      <c r="Y29" s="165"/>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row>
    <row r="30" spans="1:50" s="44" customFormat="1" ht="40" customHeight="1">
      <c r="A30" s="98"/>
      <c r="B30" s="92"/>
      <c r="C30" s="93"/>
      <c r="D30" s="93"/>
      <c r="E30" s="94" t="s">
        <v>113</v>
      </c>
      <c r="F30" s="95"/>
      <c r="G30" s="96" t="s">
        <v>113</v>
      </c>
      <c r="H30" s="97"/>
      <c r="I30" s="127"/>
      <c r="J30" s="128" t="str">
        <f t="shared" si="0"/>
        <v>Fórmula</v>
      </c>
      <c r="K30" s="129" t="s">
        <v>113</v>
      </c>
      <c r="L30" s="127"/>
      <c r="M30" s="130" t="str">
        <f>IFERROR(CHOOSE(MATCH(K30,{"Coal","Diesel","Fuel oil","Kerosene","LPG","Natural gas","Wood deforested","Wood reforested","Other"},0),96.3,74.1,77.4,71.5,63.1,56.1,109.6,0,"Add details in last column"),"Fórmula")</f>
        <v>Fórmula</v>
      </c>
      <c r="N30" s="131" t="str">
        <f t="shared" si="1"/>
        <v>Fórmula</v>
      </c>
      <c r="O30" s="132"/>
      <c r="P30" s="133"/>
      <c r="Q30" s="154"/>
      <c r="R30" s="155"/>
      <c r="S30" s="156"/>
      <c r="T30" s="157"/>
      <c r="U30" s="158"/>
      <c r="V30" s="159"/>
      <c r="W30" s="131" t="str">
        <f t="shared" si="2"/>
        <v>Fórmula</v>
      </c>
      <c r="X30" s="154"/>
      <c r="Y30" s="165"/>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row>
    <row r="31" spans="1:50" s="44" customFormat="1" ht="40" customHeight="1">
      <c r="A31" s="98"/>
      <c r="B31" s="92"/>
      <c r="C31" s="93"/>
      <c r="D31" s="93"/>
      <c r="E31" s="94" t="s">
        <v>113</v>
      </c>
      <c r="F31" s="95"/>
      <c r="G31" s="96" t="s">
        <v>113</v>
      </c>
      <c r="H31" s="97"/>
      <c r="I31" s="127"/>
      <c r="J31" s="128" t="str">
        <f t="shared" si="0"/>
        <v>Fórmula</v>
      </c>
      <c r="K31" s="129" t="s">
        <v>113</v>
      </c>
      <c r="L31" s="127"/>
      <c r="M31" s="130" t="str">
        <f>IFERROR(CHOOSE(MATCH(K31,{"Coal","Diesel","Fuel oil","Kerosene","LPG","Natural gas","Wood deforested","Wood reforested","Other"},0),96.3,74.1,77.4,71.5,63.1,56.1,109.6,0,"Add details in last column"),"Fórmula")</f>
        <v>Fórmula</v>
      </c>
      <c r="N31" s="131" t="str">
        <f t="shared" si="1"/>
        <v>Fórmula</v>
      </c>
      <c r="O31" s="132"/>
      <c r="P31" s="133"/>
      <c r="Q31" s="154"/>
      <c r="R31" s="155"/>
      <c r="S31" s="156"/>
      <c r="T31" s="157"/>
      <c r="U31" s="158"/>
      <c r="V31" s="159"/>
      <c r="W31" s="131" t="str">
        <f t="shared" si="2"/>
        <v>Fórmula</v>
      </c>
      <c r="X31" s="154"/>
      <c r="Y31" s="165"/>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row>
    <row r="32" spans="1:50" s="44" customFormat="1" ht="40" customHeight="1">
      <c r="A32" s="98"/>
      <c r="B32" s="92"/>
      <c r="C32" s="93"/>
      <c r="D32" s="93"/>
      <c r="E32" s="94" t="s">
        <v>113</v>
      </c>
      <c r="F32" s="95"/>
      <c r="G32" s="96" t="s">
        <v>113</v>
      </c>
      <c r="H32" s="97"/>
      <c r="I32" s="127"/>
      <c r="J32" s="128" t="str">
        <f t="shared" si="0"/>
        <v>Fórmula</v>
      </c>
      <c r="K32" s="129" t="s">
        <v>113</v>
      </c>
      <c r="L32" s="127"/>
      <c r="M32" s="130" t="str">
        <f>IFERROR(CHOOSE(MATCH(K32,{"Coal","Diesel","Fuel oil","Kerosene","LPG","Natural gas","Wood deforested","Wood reforested","Other"},0),96.3,74.1,77.4,71.5,63.1,56.1,109.6,0,"Add details in last column"),"Fórmula")</f>
        <v>Fórmula</v>
      </c>
      <c r="N32" s="131" t="str">
        <f t="shared" si="1"/>
        <v>Fórmula</v>
      </c>
      <c r="O32" s="132"/>
      <c r="P32" s="133"/>
      <c r="Q32" s="154"/>
      <c r="R32" s="155"/>
      <c r="S32" s="156"/>
      <c r="T32" s="157"/>
      <c r="U32" s="158"/>
      <c r="V32" s="159"/>
      <c r="W32" s="131" t="str">
        <f t="shared" si="2"/>
        <v>Fórmula</v>
      </c>
      <c r="X32" s="154"/>
      <c r="Y32" s="165"/>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row>
    <row r="33" spans="1:50" s="44" customFormat="1" ht="40" customHeight="1">
      <c r="A33" s="98"/>
      <c r="B33" s="92"/>
      <c r="C33" s="93"/>
      <c r="D33" s="93"/>
      <c r="E33" s="94" t="s">
        <v>113</v>
      </c>
      <c r="F33" s="95"/>
      <c r="G33" s="96" t="s">
        <v>113</v>
      </c>
      <c r="H33" s="97"/>
      <c r="I33" s="127"/>
      <c r="J33" s="128" t="str">
        <f t="shared" si="0"/>
        <v>Fórmula</v>
      </c>
      <c r="K33" s="129" t="s">
        <v>113</v>
      </c>
      <c r="L33" s="127"/>
      <c r="M33" s="130" t="str">
        <f>IFERROR(CHOOSE(MATCH(K33,{"Coal","Diesel","Fuel oil","Kerosene","LPG","Natural gas","Wood deforested","Wood reforested","Other"},0),96.3,74.1,77.4,71.5,63.1,56.1,109.6,0,"Add details in last column"),"Fórmula")</f>
        <v>Fórmula</v>
      </c>
      <c r="N33" s="131" t="str">
        <f t="shared" si="1"/>
        <v>Fórmula</v>
      </c>
      <c r="O33" s="132"/>
      <c r="P33" s="133"/>
      <c r="Q33" s="154"/>
      <c r="R33" s="155"/>
      <c r="S33" s="156"/>
      <c r="T33" s="157"/>
      <c r="U33" s="158"/>
      <c r="V33" s="159"/>
      <c r="W33" s="131" t="str">
        <f t="shared" si="2"/>
        <v>Fórmula</v>
      </c>
      <c r="X33" s="154"/>
      <c r="Y33" s="165"/>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row>
    <row r="34" spans="1:50" s="45" customFormat="1" ht="40" customHeight="1">
      <c r="A34" s="98"/>
      <c r="B34" s="92"/>
      <c r="C34" s="93"/>
      <c r="D34" s="93"/>
      <c r="E34" s="94" t="s">
        <v>113</v>
      </c>
      <c r="F34" s="95"/>
      <c r="G34" s="96" t="s">
        <v>113</v>
      </c>
      <c r="H34" s="97"/>
      <c r="I34" s="127"/>
      <c r="J34" s="128" t="str">
        <f t="shared" si="0"/>
        <v>Fórmula</v>
      </c>
      <c r="K34" s="129" t="s">
        <v>113</v>
      </c>
      <c r="L34" s="127"/>
      <c r="M34" s="130" t="str">
        <f>IFERROR(CHOOSE(MATCH(K34,{"Coal","Diesel","Fuel oil","Kerosene","LPG","Natural gas","Wood deforested","Wood reforested","Other"},0),96.3,74.1,77.4,71.5,63.1,56.1,109.6,0,"Add details in last column"),"Fórmula")</f>
        <v>Fórmula</v>
      </c>
      <c r="N34" s="131" t="str">
        <f t="shared" si="1"/>
        <v>Fórmula</v>
      </c>
      <c r="O34" s="132"/>
      <c r="P34" s="133"/>
      <c r="Q34" s="154"/>
      <c r="R34" s="155"/>
      <c r="S34" s="156"/>
      <c r="T34" s="157"/>
      <c r="U34" s="158"/>
      <c r="V34" s="159"/>
      <c r="W34" s="131" t="str">
        <f t="shared" si="2"/>
        <v>Fórmula</v>
      </c>
      <c r="X34" s="154"/>
      <c r="Y34" s="165"/>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row>
    <row r="35" spans="1:50" s="45" customFormat="1" ht="40" customHeight="1">
      <c r="A35" s="98"/>
      <c r="B35" s="92"/>
      <c r="C35" s="93"/>
      <c r="D35" s="93"/>
      <c r="E35" s="94" t="s">
        <v>113</v>
      </c>
      <c r="F35" s="95"/>
      <c r="G35" s="96" t="s">
        <v>113</v>
      </c>
      <c r="H35" s="97"/>
      <c r="I35" s="127"/>
      <c r="J35" s="128" t="str">
        <f t="shared" si="0"/>
        <v>Fórmula</v>
      </c>
      <c r="K35" s="129" t="s">
        <v>113</v>
      </c>
      <c r="L35" s="127"/>
      <c r="M35" s="130" t="str">
        <f>IFERROR(CHOOSE(MATCH(K35,{"Coal","Diesel","Fuel oil","Kerosene","LPG","Natural gas","Wood deforested","Wood reforested","Other"},0),96.3,74.1,77.4,71.5,63.1,56.1,109.6,0,"Add details in last column"),"Fórmula")</f>
        <v>Fórmula</v>
      </c>
      <c r="N35" s="131" t="str">
        <f t="shared" si="1"/>
        <v>Fórmula</v>
      </c>
      <c r="O35" s="132"/>
      <c r="P35" s="133"/>
      <c r="Q35" s="154"/>
      <c r="R35" s="155"/>
      <c r="S35" s="156"/>
      <c r="T35" s="157"/>
      <c r="U35" s="158"/>
      <c r="V35" s="159"/>
      <c r="W35" s="131" t="str">
        <f t="shared" si="2"/>
        <v>Fórmula</v>
      </c>
      <c r="X35" s="154"/>
      <c r="Y35" s="165"/>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row>
    <row r="36" spans="1:50" s="45" customFormat="1" ht="40" customHeight="1">
      <c r="A36" s="98"/>
      <c r="B36" s="92"/>
      <c r="C36" s="93"/>
      <c r="D36" s="93"/>
      <c r="E36" s="94" t="s">
        <v>113</v>
      </c>
      <c r="F36" s="95"/>
      <c r="G36" s="96" t="s">
        <v>113</v>
      </c>
      <c r="H36" s="97"/>
      <c r="I36" s="127"/>
      <c r="J36" s="128" t="str">
        <f t="shared" si="0"/>
        <v>Fórmula</v>
      </c>
      <c r="K36" s="129" t="s">
        <v>113</v>
      </c>
      <c r="L36" s="127"/>
      <c r="M36" s="130" t="str">
        <f>IFERROR(CHOOSE(MATCH(K36,{"Coal","Diesel","Fuel oil","Kerosene","LPG","Natural gas","Wood deforested","Wood reforested","Other"},0),96.3,74.1,77.4,71.5,63.1,56.1,109.6,0,"Add details in last column"),"Fórmula")</f>
        <v>Fórmula</v>
      </c>
      <c r="N36" s="131" t="str">
        <f t="shared" si="1"/>
        <v>Fórmula</v>
      </c>
      <c r="O36" s="132"/>
      <c r="P36" s="133"/>
      <c r="Q36" s="154"/>
      <c r="R36" s="155"/>
      <c r="S36" s="156"/>
      <c r="T36" s="157"/>
      <c r="U36" s="158"/>
      <c r="V36" s="159"/>
      <c r="W36" s="131" t="str">
        <f t="shared" si="2"/>
        <v>Fórmula</v>
      </c>
      <c r="X36" s="154"/>
      <c r="Y36" s="165"/>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row>
    <row r="37" spans="1:50" s="45" customFormat="1" ht="40" customHeight="1">
      <c r="A37" s="98"/>
      <c r="B37" s="92"/>
      <c r="C37" s="93"/>
      <c r="D37" s="93"/>
      <c r="E37" s="94" t="s">
        <v>113</v>
      </c>
      <c r="F37" s="95"/>
      <c r="G37" s="96" t="s">
        <v>113</v>
      </c>
      <c r="H37" s="97"/>
      <c r="I37" s="127"/>
      <c r="J37" s="128" t="str">
        <f t="shared" si="0"/>
        <v>Fórmula</v>
      </c>
      <c r="K37" s="129" t="s">
        <v>113</v>
      </c>
      <c r="L37" s="127"/>
      <c r="M37" s="130" t="str">
        <f>IFERROR(CHOOSE(MATCH(K37,{"Coal","Diesel","Fuel oil","Kerosene","LPG","Natural gas","Wood deforested","Wood reforested","Other"},0),96.3,74.1,77.4,71.5,63.1,56.1,109.6,0,"Add details in last column"),"Fórmula")</f>
        <v>Fórmula</v>
      </c>
      <c r="N37" s="131" t="str">
        <f t="shared" si="1"/>
        <v>Fórmula</v>
      </c>
      <c r="O37" s="132"/>
      <c r="P37" s="133"/>
      <c r="Q37" s="154"/>
      <c r="R37" s="155"/>
      <c r="S37" s="156"/>
      <c r="T37" s="157"/>
      <c r="U37" s="158"/>
      <c r="V37" s="159"/>
      <c r="W37" s="131" t="str">
        <f t="shared" si="2"/>
        <v>Fórmula</v>
      </c>
      <c r="X37" s="154"/>
      <c r="Y37" s="165"/>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row>
    <row r="38" spans="1:50" s="45" customFormat="1" ht="40" customHeight="1">
      <c r="A38" s="98"/>
      <c r="B38" s="92"/>
      <c r="C38" s="93"/>
      <c r="D38" s="93"/>
      <c r="E38" s="94" t="s">
        <v>113</v>
      </c>
      <c r="F38" s="95"/>
      <c r="G38" s="96" t="s">
        <v>113</v>
      </c>
      <c r="H38" s="97"/>
      <c r="I38" s="127"/>
      <c r="J38" s="128" t="str">
        <f t="shared" si="0"/>
        <v>Fórmula</v>
      </c>
      <c r="K38" s="129" t="s">
        <v>113</v>
      </c>
      <c r="L38" s="127"/>
      <c r="M38" s="130" t="str">
        <f>IFERROR(CHOOSE(MATCH(K38,{"Coal","Diesel","Fuel oil","Kerosene","LPG","Natural gas","Wood deforested","Wood reforested","Other"},0),96.3,74.1,77.4,71.5,63.1,56.1,109.6,0,"Add details in last column"),"Fórmula")</f>
        <v>Fórmula</v>
      </c>
      <c r="N38" s="131" t="str">
        <f t="shared" si="1"/>
        <v>Fórmula</v>
      </c>
      <c r="O38" s="132"/>
      <c r="P38" s="133"/>
      <c r="Q38" s="154"/>
      <c r="R38" s="155"/>
      <c r="S38" s="156"/>
      <c r="T38" s="157"/>
      <c r="U38" s="158"/>
      <c r="V38" s="159"/>
      <c r="W38" s="131" t="str">
        <f t="shared" si="2"/>
        <v>Fórmula</v>
      </c>
      <c r="X38" s="154"/>
      <c r="Y38" s="165"/>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row>
    <row r="39" spans="1:50" s="45" customFormat="1" ht="40" customHeight="1">
      <c r="A39" s="98"/>
      <c r="B39" s="92"/>
      <c r="C39" s="93"/>
      <c r="D39" s="93"/>
      <c r="E39" s="94" t="s">
        <v>113</v>
      </c>
      <c r="F39" s="95"/>
      <c r="G39" s="96" t="s">
        <v>113</v>
      </c>
      <c r="H39" s="97"/>
      <c r="I39" s="127"/>
      <c r="J39" s="128" t="str">
        <f t="shared" si="0"/>
        <v>Fórmula</v>
      </c>
      <c r="K39" s="129" t="s">
        <v>113</v>
      </c>
      <c r="L39" s="127"/>
      <c r="M39" s="130" t="str">
        <f>IFERROR(CHOOSE(MATCH(K39,{"Coal","Diesel","Fuel oil","Kerosene","LPG","Natural gas","Wood deforested","Wood reforested","Other"},0),96.3,74.1,77.4,71.5,63.1,56.1,109.6,0,"Add details in last column"),"Fórmula")</f>
        <v>Fórmula</v>
      </c>
      <c r="N39" s="131" t="str">
        <f t="shared" si="1"/>
        <v>Fórmula</v>
      </c>
      <c r="O39" s="132"/>
      <c r="P39" s="133"/>
      <c r="Q39" s="154"/>
      <c r="R39" s="155"/>
      <c r="S39" s="156"/>
      <c r="T39" s="157"/>
      <c r="U39" s="158"/>
      <c r="V39" s="159"/>
      <c r="W39" s="131" t="str">
        <f t="shared" si="2"/>
        <v>Fórmula</v>
      </c>
      <c r="X39" s="154"/>
      <c r="Y39" s="165"/>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row>
    <row r="40" spans="1:50" s="44" customFormat="1" ht="40" customHeight="1">
      <c r="A40" s="98"/>
      <c r="B40" s="92"/>
      <c r="C40" s="93"/>
      <c r="D40" s="93"/>
      <c r="E40" s="94" t="s">
        <v>113</v>
      </c>
      <c r="F40" s="95"/>
      <c r="G40" s="96" t="s">
        <v>113</v>
      </c>
      <c r="H40" s="97"/>
      <c r="I40" s="127"/>
      <c r="J40" s="128" t="str">
        <f t="shared" si="0"/>
        <v>Fórmula</v>
      </c>
      <c r="K40" s="129" t="s">
        <v>113</v>
      </c>
      <c r="L40" s="127"/>
      <c r="M40" s="130" t="str">
        <f>IFERROR(CHOOSE(MATCH(K40,{"Coal","Diesel","Fuel oil","Kerosene","LPG","Natural gas","Wood deforested","Wood reforested","Other"},0),96.3,74.1,77.4,71.5,63.1,56.1,109.6,0,"Add details in last column"),"Fórmula")</f>
        <v>Fórmula</v>
      </c>
      <c r="N40" s="131" t="str">
        <f t="shared" si="1"/>
        <v>Fórmula</v>
      </c>
      <c r="O40" s="132"/>
      <c r="P40" s="133"/>
      <c r="Q40" s="154"/>
      <c r="R40" s="155"/>
      <c r="S40" s="156"/>
      <c r="T40" s="157"/>
      <c r="U40" s="158"/>
      <c r="V40" s="159"/>
      <c r="W40" s="131" t="str">
        <f t="shared" si="2"/>
        <v>Fórmula</v>
      </c>
      <c r="X40" s="154"/>
      <c r="Y40" s="165"/>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row>
    <row r="41" spans="1:50" s="44" customFormat="1" ht="40" customHeight="1">
      <c r="A41" s="98"/>
      <c r="B41" s="92"/>
      <c r="C41" s="93"/>
      <c r="D41" s="93"/>
      <c r="E41" s="94" t="s">
        <v>113</v>
      </c>
      <c r="F41" s="95"/>
      <c r="G41" s="96" t="s">
        <v>113</v>
      </c>
      <c r="H41" s="97"/>
      <c r="I41" s="127"/>
      <c r="J41" s="128" t="str">
        <f t="shared" si="0"/>
        <v>Fórmula</v>
      </c>
      <c r="K41" s="129" t="s">
        <v>113</v>
      </c>
      <c r="L41" s="127"/>
      <c r="M41" s="130" t="str">
        <f>IFERROR(CHOOSE(MATCH(K41,{"Coal","Diesel","Fuel oil","Kerosene","LPG","Natural gas","Wood deforested","Wood reforested","Other"},0),96.3,74.1,77.4,71.5,63.1,56.1,109.6,0,"Add details in last column"),"Fórmula")</f>
        <v>Fórmula</v>
      </c>
      <c r="N41" s="131" t="str">
        <f t="shared" si="1"/>
        <v>Fórmula</v>
      </c>
      <c r="O41" s="132"/>
      <c r="P41" s="133"/>
      <c r="Q41" s="154"/>
      <c r="R41" s="155"/>
      <c r="S41" s="156"/>
      <c r="T41" s="157"/>
      <c r="U41" s="158"/>
      <c r="V41" s="159"/>
      <c r="W41" s="131" t="str">
        <f t="shared" si="2"/>
        <v>Fórmula</v>
      </c>
      <c r="X41" s="154"/>
      <c r="Y41" s="165"/>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row>
    <row r="42" spans="1:50" s="44" customFormat="1" ht="40" customHeight="1">
      <c r="A42" s="98"/>
      <c r="B42" s="92"/>
      <c r="C42" s="93"/>
      <c r="D42" s="93"/>
      <c r="E42" s="94" t="s">
        <v>113</v>
      </c>
      <c r="F42" s="95"/>
      <c r="G42" s="96" t="s">
        <v>113</v>
      </c>
      <c r="H42" s="97"/>
      <c r="I42" s="127"/>
      <c r="J42" s="128" t="str">
        <f t="shared" si="0"/>
        <v>Fórmula</v>
      </c>
      <c r="K42" s="129" t="s">
        <v>113</v>
      </c>
      <c r="L42" s="127"/>
      <c r="M42" s="130" t="str">
        <f>IFERROR(CHOOSE(MATCH(K42,{"Coal","Diesel","Fuel oil","Kerosene","LPG","Natural gas","Wood deforested","Wood reforested","Other"},0),96.3,74.1,77.4,71.5,63.1,56.1,109.6,0,"Add details in last column"),"Fórmula")</f>
        <v>Fórmula</v>
      </c>
      <c r="N42" s="131" t="str">
        <f t="shared" si="1"/>
        <v>Fórmula</v>
      </c>
      <c r="O42" s="132"/>
      <c r="P42" s="133"/>
      <c r="Q42" s="154"/>
      <c r="R42" s="155"/>
      <c r="S42" s="156"/>
      <c r="T42" s="157"/>
      <c r="U42" s="158"/>
      <c r="V42" s="159"/>
      <c r="W42" s="131" t="str">
        <f t="shared" si="2"/>
        <v>Fórmula</v>
      </c>
      <c r="X42" s="154"/>
      <c r="Y42" s="165"/>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row>
    <row r="43" spans="1:50" s="44" customFormat="1" ht="40" customHeight="1">
      <c r="A43" s="98"/>
      <c r="B43" s="92"/>
      <c r="C43" s="93"/>
      <c r="D43" s="93"/>
      <c r="E43" s="94" t="s">
        <v>113</v>
      </c>
      <c r="F43" s="95"/>
      <c r="G43" s="96" t="s">
        <v>113</v>
      </c>
      <c r="H43" s="97"/>
      <c r="I43" s="127"/>
      <c r="J43" s="128" t="str">
        <f t="shared" ref="J43:J74" si="3">IF(H43*I43=0,"Fórmula",H43*I43)</f>
        <v>Fórmula</v>
      </c>
      <c r="K43" s="129" t="s">
        <v>113</v>
      </c>
      <c r="L43" s="127"/>
      <c r="M43" s="130" t="str">
        <f>IFERROR(CHOOSE(MATCH(K43,{"Coal","Diesel","Fuel oil","Kerosene","LPG","Natural gas","Wood deforested","Wood reforested","Other"},0),96.3,74.1,77.4,71.5,63.1,56.1,109.6,0,"Add details in last column"),"Fórmula")</f>
        <v>Fórmula</v>
      </c>
      <c r="N43" s="131" t="str">
        <f t="shared" ref="N43:N74" si="4">IFERROR(L43*M43/1000,"Fórmula")</f>
        <v>Fórmula</v>
      </c>
      <c r="O43" s="132"/>
      <c r="P43" s="133"/>
      <c r="Q43" s="154"/>
      <c r="R43" s="155"/>
      <c r="S43" s="156"/>
      <c r="T43" s="157"/>
      <c r="U43" s="158"/>
      <c r="V43" s="159"/>
      <c r="W43" s="131" t="str">
        <f t="shared" ref="W43:W74" si="5">IFERROR(U43/V43,"Fórmula")</f>
        <v>Fórmula</v>
      </c>
      <c r="X43" s="154"/>
      <c r="Y43" s="165"/>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row>
    <row r="44" spans="1:50" s="44" customFormat="1" ht="40" customHeight="1">
      <c r="A44" s="98"/>
      <c r="B44" s="92"/>
      <c r="C44" s="93"/>
      <c r="D44" s="93"/>
      <c r="E44" s="94" t="s">
        <v>113</v>
      </c>
      <c r="F44" s="95"/>
      <c r="G44" s="96" t="s">
        <v>113</v>
      </c>
      <c r="H44" s="97"/>
      <c r="I44" s="127"/>
      <c r="J44" s="128" t="str">
        <f t="shared" si="3"/>
        <v>Fórmula</v>
      </c>
      <c r="K44" s="129" t="s">
        <v>113</v>
      </c>
      <c r="L44" s="127"/>
      <c r="M44" s="130" t="str">
        <f>IFERROR(CHOOSE(MATCH(K44,{"Coal","Diesel","Fuel oil","Kerosene","LPG","Natural gas","Wood deforested","Wood reforested","Other"},0),96.3,74.1,77.4,71.5,63.1,56.1,109.6,0,"Add details in last column"),"Fórmula")</f>
        <v>Fórmula</v>
      </c>
      <c r="N44" s="131" t="str">
        <f t="shared" si="4"/>
        <v>Fórmula</v>
      </c>
      <c r="O44" s="132"/>
      <c r="P44" s="133"/>
      <c r="Q44" s="154"/>
      <c r="R44" s="155"/>
      <c r="S44" s="156"/>
      <c r="T44" s="157"/>
      <c r="U44" s="158"/>
      <c r="V44" s="159"/>
      <c r="W44" s="131" t="str">
        <f t="shared" si="5"/>
        <v>Fórmula</v>
      </c>
      <c r="X44" s="154"/>
      <c r="Y44" s="165"/>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row>
    <row r="45" spans="1:50" s="44" customFormat="1" ht="40" customHeight="1">
      <c r="A45" s="98"/>
      <c r="B45" s="92"/>
      <c r="C45" s="93"/>
      <c r="D45" s="93"/>
      <c r="E45" s="94" t="s">
        <v>113</v>
      </c>
      <c r="F45" s="95"/>
      <c r="G45" s="96" t="s">
        <v>113</v>
      </c>
      <c r="H45" s="97"/>
      <c r="I45" s="127"/>
      <c r="J45" s="128" t="str">
        <f t="shared" si="3"/>
        <v>Fórmula</v>
      </c>
      <c r="K45" s="129" t="s">
        <v>113</v>
      </c>
      <c r="L45" s="127"/>
      <c r="M45" s="130" t="str">
        <f>IFERROR(CHOOSE(MATCH(K45,{"Coal","Diesel","Fuel oil","Kerosene","LPG","Natural gas","Wood deforested","Wood reforested","Other"},0),96.3,74.1,77.4,71.5,63.1,56.1,109.6,0,"Add details in last column"),"Fórmula")</f>
        <v>Fórmula</v>
      </c>
      <c r="N45" s="131" t="str">
        <f t="shared" si="4"/>
        <v>Fórmula</v>
      </c>
      <c r="O45" s="132"/>
      <c r="P45" s="133"/>
      <c r="Q45" s="154"/>
      <c r="R45" s="155"/>
      <c r="S45" s="156"/>
      <c r="T45" s="157"/>
      <c r="U45" s="158"/>
      <c r="V45" s="159"/>
      <c r="W45" s="131" t="str">
        <f t="shared" si="5"/>
        <v>Fórmula</v>
      </c>
      <c r="X45" s="154"/>
      <c r="Y45" s="165"/>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row>
    <row r="46" spans="1:50" s="45" customFormat="1" ht="40" customHeight="1">
      <c r="A46" s="98"/>
      <c r="B46" s="92"/>
      <c r="C46" s="93"/>
      <c r="D46" s="93"/>
      <c r="E46" s="94" t="s">
        <v>113</v>
      </c>
      <c r="F46" s="95"/>
      <c r="G46" s="96" t="s">
        <v>113</v>
      </c>
      <c r="H46" s="97"/>
      <c r="I46" s="127"/>
      <c r="J46" s="128" t="str">
        <f t="shared" si="3"/>
        <v>Fórmula</v>
      </c>
      <c r="K46" s="129" t="s">
        <v>113</v>
      </c>
      <c r="L46" s="127"/>
      <c r="M46" s="130" t="str">
        <f>IFERROR(CHOOSE(MATCH(K46,{"Coal","Diesel","Fuel oil","Kerosene","LPG","Natural gas","Wood deforested","Wood reforested","Other"},0),96.3,74.1,77.4,71.5,63.1,56.1,109.6,0,"Add details in last column"),"Fórmula")</f>
        <v>Fórmula</v>
      </c>
      <c r="N46" s="131" t="str">
        <f t="shared" si="4"/>
        <v>Fórmula</v>
      </c>
      <c r="O46" s="132"/>
      <c r="P46" s="133"/>
      <c r="Q46" s="154"/>
      <c r="R46" s="155"/>
      <c r="S46" s="156"/>
      <c r="T46" s="157"/>
      <c r="U46" s="158"/>
      <c r="V46" s="159"/>
      <c r="W46" s="131" t="str">
        <f t="shared" si="5"/>
        <v>Fórmula</v>
      </c>
      <c r="X46" s="154"/>
      <c r="Y46" s="165"/>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row>
    <row r="47" spans="1:50" s="45" customFormat="1" ht="40" customHeight="1">
      <c r="A47" s="98"/>
      <c r="B47" s="92"/>
      <c r="C47" s="93"/>
      <c r="D47" s="93"/>
      <c r="E47" s="94" t="s">
        <v>113</v>
      </c>
      <c r="F47" s="95"/>
      <c r="G47" s="96" t="s">
        <v>113</v>
      </c>
      <c r="H47" s="97"/>
      <c r="I47" s="127"/>
      <c r="J47" s="128" t="str">
        <f t="shared" si="3"/>
        <v>Fórmula</v>
      </c>
      <c r="K47" s="129" t="s">
        <v>113</v>
      </c>
      <c r="L47" s="127"/>
      <c r="M47" s="130" t="str">
        <f>IFERROR(CHOOSE(MATCH(K47,{"Coal","Diesel","Fuel oil","Kerosene","LPG","Natural gas","Wood deforested","Wood reforested","Other"},0),96.3,74.1,77.4,71.5,63.1,56.1,109.6,0,"Add details in last column"),"Fórmula")</f>
        <v>Fórmula</v>
      </c>
      <c r="N47" s="131" t="str">
        <f t="shared" si="4"/>
        <v>Fórmula</v>
      </c>
      <c r="O47" s="132"/>
      <c r="P47" s="133"/>
      <c r="Q47" s="154"/>
      <c r="R47" s="155"/>
      <c r="S47" s="156"/>
      <c r="T47" s="157"/>
      <c r="U47" s="158"/>
      <c r="V47" s="159"/>
      <c r="W47" s="131" t="str">
        <f t="shared" si="5"/>
        <v>Fórmula</v>
      </c>
      <c r="X47" s="154"/>
      <c r="Y47" s="165"/>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row>
    <row r="48" spans="1:50" s="45" customFormat="1" ht="40" customHeight="1">
      <c r="A48" s="98"/>
      <c r="B48" s="92"/>
      <c r="C48" s="93"/>
      <c r="D48" s="93"/>
      <c r="E48" s="94" t="s">
        <v>113</v>
      </c>
      <c r="F48" s="95"/>
      <c r="G48" s="96" t="s">
        <v>113</v>
      </c>
      <c r="H48" s="97"/>
      <c r="I48" s="127"/>
      <c r="J48" s="128" t="str">
        <f t="shared" si="3"/>
        <v>Fórmula</v>
      </c>
      <c r="K48" s="129" t="s">
        <v>113</v>
      </c>
      <c r="L48" s="127"/>
      <c r="M48" s="130" t="str">
        <f>IFERROR(CHOOSE(MATCH(K48,{"Coal","Diesel","Fuel oil","Kerosene","LPG","Natural gas","Wood deforested","Wood reforested","Other"},0),96.3,74.1,77.4,71.5,63.1,56.1,109.6,0,"Add details in last column"),"Fórmula")</f>
        <v>Fórmula</v>
      </c>
      <c r="N48" s="131" t="str">
        <f t="shared" si="4"/>
        <v>Fórmula</v>
      </c>
      <c r="O48" s="132"/>
      <c r="P48" s="133"/>
      <c r="Q48" s="154"/>
      <c r="R48" s="155"/>
      <c r="S48" s="156"/>
      <c r="T48" s="157"/>
      <c r="U48" s="158"/>
      <c r="V48" s="159"/>
      <c r="W48" s="131" t="str">
        <f t="shared" si="5"/>
        <v>Fórmula</v>
      </c>
      <c r="X48" s="154"/>
      <c r="Y48" s="165"/>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row>
    <row r="49" spans="1:50" s="45" customFormat="1" ht="40" customHeight="1">
      <c r="A49" s="98"/>
      <c r="B49" s="92"/>
      <c r="C49" s="93"/>
      <c r="D49" s="93"/>
      <c r="E49" s="94" t="s">
        <v>113</v>
      </c>
      <c r="F49" s="95"/>
      <c r="G49" s="96" t="s">
        <v>113</v>
      </c>
      <c r="H49" s="97"/>
      <c r="I49" s="127"/>
      <c r="J49" s="128" t="str">
        <f t="shared" si="3"/>
        <v>Fórmula</v>
      </c>
      <c r="K49" s="129" t="s">
        <v>113</v>
      </c>
      <c r="L49" s="127"/>
      <c r="M49" s="130" t="str">
        <f>IFERROR(CHOOSE(MATCH(K49,{"Coal","Diesel","Fuel oil","Kerosene","LPG","Natural gas","Wood deforested","Wood reforested","Other"},0),96.3,74.1,77.4,71.5,63.1,56.1,109.6,0,"Add details in last column"),"Fórmula")</f>
        <v>Fórmula</v>
      </c>
      <c r="N49" s="131" t="str">
        <f t="shared" si="4"/>
        <v>Fórmula</v>
      </c>
      <c r="O49" s="132"/>
      <c r="P49" s="133"/>
      <c r="Q49" s="154"/>
      <c r="R49" s="155"/>
      <c r="S49" s="156"/>
      <c r="T49" s="157"/>
      <c r="U49" s="158"/>
      <c r="V49" s="159"/>
      <c r="W49" s="131" t="str">
        <f t="shared" si="5"/>
        <v>Fórmula</v>
      </c>
      <c r="X49" s="154"/>
      <c r="Y49" s="165"/>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row>
    <row r="50" spans="1:50" s="45" customFormat="1" ht="40" customHeight="1">
      <c r="A50" s="98"/>
      <c r="B50" s="92"/>
      <c r="C50" s="93"/>
      <c r="D50" s="93"/>
      <c r="E50" s="94" t="s">
        <v>113</v>
      </c>
      <c r="F50" s="95"/>
      <c r="G50" s="96" t="s">
        <v>113</v>
      </c>
      <c r="H50" s="97"/>
      <c r="I50" s="127"/>
      <c r="J50" s="128" t="str">
        <f t="shared" si="3"/>
        <v>Fórmula</v>
      </c>
      <c r="K50" s="129" t="s">
        <v>113</v>
      </c>
      <c r="L50" s="127"/>
      <c r="M50" s="130" t="str">
        <f>IFERROR(CHOOSE(MATCH(K50,{"Coal","Diesel","Fuel oil","Kerosene","LPG","Natural gas","Wood deforested","Wood reforested","Other"},0),96.3,74.1,77.4,71.5,63.1,56.1,109.6,0,"Add details in last column"),"Fórmula")</f>
        <v>Fórmula</v>
      </c>
      <c r="N50" s="131" t="str">
        <f t="shared" si="4"/>
        <v>Fórmula</v>
      </c>
      <c r="O50" s="132"/>
      <c r="P50" s="133"/>
      <c r="Q50" s="154"/>
      <c r="R50" s="155"/>
      <c r="S50" s="156"/>
      <c r="T50" s="157"/>
      <c r="U50" s="158"/>
      <c r="V50" s="159"/>
      <c r="W50" s="131" t="str">
        <f t="shared" si="5"/>
        <v>Fórmula</v>
      </c>
      <c r="X50" s="154"/>
      <c r="Y50" s="165"/>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row>
    <row r="51" spans="1:50" s="45" customFormat="1" ht="40" customHeight="1">
      <c r="A51" s="98"/>
      <c r="B51" s="92"/>
      <c r="C51" s="93"/>
      <c r="D51" s="93"/>
      <c r="E51" s="94" t="s">
        <v>113</v>
      </c>
      <c r="F51" s="95"/>
      <c r="G51" s="96" t="s">
        <v>113</v>
      </c>
      <c r="H51" s="97"/>
      <c r="I51" s="127"/>
      <c r="J51" s="128" t="str">
        <f t="shared" si="3"/>
        <v>Fórmula</v>
      </c>
      <c r="K51" s="129" t="s">
        <v>113</v>
      </c>
      <c r="L51" s="127"/>
      <c r="M51" s="130" t="str">
        <f>IFERROR(CHOOSE(MATCH(K51,{"Coal","Diesel","Fuel oil","Kerosene","LPG","Natural gas","Wood deforested","Wood reforested","Other"},0),96.3,74.1,77.4,71.5,63.1,56.1,109.6,0,"Add details in last column"),"Fórmula")</f>
        <v>Fórmula</v>
      </c>
      <c r="N51" s="131" t="str">
        <f t="shared" si="4"/>
        <v>Fórmula</v>
      </c>
      <c r="O51" s="132"/>
      <c r="P51" s="133"/>
      <c r="Q51" s="154"/>
      <c r="R51" s="155"/>
      <c r="S51" s="156"/>
      <c r="T51" s="157"/>
      <c r="U51" s="158"/>
      <c r="V51" s="159"/>
      <c r="W51" s="131" t="str">
        <f t="shared" si="5"/>
        <v>Fórmula</v>
      </c>
      <c r="X51" s="154"/>
      <c r="Y51" s="165"/>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row>
    <row r="52" spans="1:50" s="44" customFormat="1" ht="40" customHeight="1">
      <c r="A52" s="98"/>
      <c r="B52" s="92"/>
      <c r="C52" s="93"/>
      <c r="D52" s="93"/>
      <c r="E52" s="94" t="s">
        <v>113</v>
      </c>
      <c r="F52" s="95"/>
      <c r="G52" s="96" t="s">
        <v>113</v>
      </c>
      <c r="H52" s="97"/>
      <c r="I52" s="127"/>
      <c r="J52" s="128" t="str">
        <f t="shared" si="3"/>
        <v>Fórmula</v>
      </c>
      <c r="K52" s="129" t="s">
        <v>113</v>
      </c>
      <c r="L52" s="127"/>
      <c r="M52" s="130" t="str">
        <f>IFERROR(CHOOSE(MATCH(K52,{"Coal","Diesel","Fuel oil","Kerosene","LPG","Natural gas","Wood deforested","Wood reforested","Other"},0),96.3,74.1,77.4,71.5,63.1,56.1,109.6,0,"Add details in last column"),"Fórmula")</f>
        <v>Fórmula</v>
      </c>
      <c r="N52" s="131" t="str">
        <f t="shared" si="4"/>
        <v>Fórmula</v>
      </c>
      <c r="O52" s="132"/>
      <c r="P52" s="133"/>
      <c r="Q52" s="154"/>
      <c r="R52" s="155"/>
      <c r="S52" s="156"/>
      <c r="T52" s="157"/>
      <c r="U52" s="158"/>
      <c r="V52" s="159"/>
      <c r="W52" s="131" t="str">
        <f t="shared" si="5"/>
        <v>Fórmula</v>
      </c>
      <c r="X52" s="154"/>
      <c r="Y52" s="165"/>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row>
    <row r="53" spans="1:50" s="44" customFormat="1" ht="40" customHeight="1">
      <c r="A53" s="98"/>
      <c r="B53" s="92"/>
      <c r="C53" s="93"/>
      <c r="D53" s="93"/>
      <c r="E53" s="94" t="s">
        <v>113</v>
      </c>
      <c r="F53" s="95"/>
      <c r="G53" s="96" t="s">
        <v>113</v>
      </c>
      <c r="H53" s="97"/>
      <c r="I53" s="127"/>
      <c r="J53" s="128" t="str">
        <f t="shared" si="3"/>
        <v>Fórmula</v>
      </c>
      <c r="K53" s="129" t="s">
        <v>113</v>
      </c>
      <c r="L53" s="127"/>
      <c r="M53" s="130" t="str">
        <f>IFERROR(CHOOSE(MATCH(K53,{"Coal","Diesel","Fuel oil","Kerosene","LPG","Natural gas","Wood deforested","Wood reforested","Other"},0),96.3,74.1,77.4,71.5,63.1,56.1,109.6,0,"Add details in last column"),"Fórmula")</f>
        <v>Fórmula</v>
      </c>
      <c r="N53" s="131" t="str">
        <f t="shared" si="4"/>
        <v>Fórmula</v>
      </c>
      <c r="O53" s="132"/>
      <c r="P53" s="133"/>
      <c r="Q53" s="154"/>
      <c r="R53" s="155"/>
      <c r="S53" s="156"/>
      <c r="T53" s="157"/>
      <c r="U53" s="158"/>
      <c r="V53" s="159"/>
      <c r="W53" s="131" t="str">
        <f t="shared" si="5"/>
        <v>Fórmula</v>
      </c>
      <c r="X53" s="154"/>
      <c r="Y53" s="165"/>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row>
    <row r="54" spans="1:50" s="44" customFormat="1" ht="40" customHeight="1">
      <c r="A54" s="98"/>
      <c r="B54" s="92"/>
      <c r="C54" s="93"/>
      <c r="D54" s="93"/>
      <c r="E54" s="94" t="s">
        <v>113</v>
      </c>
      <c r="F54" s="95"/>
      <c r="G54" s="96" t="s">
        <v>113</v>
      </c>
      <c r="H54" s="97"/>
      <c r="I54" s="127"/>
      <c r="J54" s="128" t="str">
        <f t="shared" si="3"/>
        <v>Fórmula</v>
      </c>
      <c r="K54" s="129" t="s">
        <v>113</v>
      </c>
      <c r="L54" s="127"/>
      <c r="M54" s="130" t="str">
        <f>IFERROR(CHOOSE(MATCH(K54,{"Coal","Diesel","Fuel oil","Kerosene","LPG","Natural gas","Wood deforested","Wood reforested","Other"},0),96.3,74.1,77.4,71.5,63.1,56.1,109.6,0,"Add details in last column"),"Fórmula")</f>
        <v>Fórmula</v>
      </c>
      <c r="N54" s="131" t="str">
        <f t="shared" si="4"/>
        <v>Fórmula</v>
      </c>
      <c r="O54" s="132"/>
      <c r="P54" s="133"/>
      <c r="Q54" s="154"/>
      <c r="R54" s="155"/>
      <c r="S54" s="156"/>
      <c r="T54" s="157"/>
      <c r="U54" s="158"/>
      <c r="V54" s="159"/>
      <c r="W54" s="131" t="str">
        <f t="shared" si="5"/>
        <v>Fórmula</v>
      </c>
      <c r="X54" s="154"/>
      <c r="Y54" s="165"/>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row>
    <row r="55" spans="1:50" s="44" customFormat="1" ht="40" customHeight="1">
      <c r="A55" s="98"/>
      <c r="B55" s="92"/>
      <c r="C55" s="93"/>
      <c r="D55" s="93"/>
      <c r="E55" s="94" t="s">
        <v>113</v>
      </c>
      <c r="F55" s="95"/>
      <c r="G55" s="96" t="s">
        <v>113</v>
      </c>
      <c r="H55" s="97"/>
      <c r="I55" s="127"/>
      <c r="J55" s="128" t="str">
        <f t="shared" si="3"/>
        <v>Fórmula</v>
      </c>
      <c r="K55" s="129" t="s">
        <v>113</v>
      </c>
      <c r="L55" s="127"/>
      <c r="M55" s="130" t="str">
        <f>IFERROR(CHOOSE(MATCH(K55,{"Coal","Diesel","Fuel oil","Kerosene","LPG","Natural gas","Wood deforested","Wood reforested","Other"},0),96.3,74.1,77.4,71.5,63.1,56.1,109.6,0,"Add details in last column"),"Fórmula")</f>
        <v>Fórmula</v>
      </c>
      <c r="N55" s="131" t="str">
        <f t="shared" si="4"/>
        <v>Fórmula</v>
      </c>
      <c r="O55" s="132"/>
      <c r="P55" s="133"/>
      <c r="Q55" s="154"/>
      <c r="R55" s="155"/>
      <c r="S55" s="156"/>
      <c r="T55" s="157"/>
      <c r="U55" s="158"/>
      <c r="V55" s="159"/>
      <c r="W55" s="131" t="str">
        <f t="shared" si="5"/>
        <v>Fórmula</v>
      </c>
      <c r="X55" s="154"/>
      <c r="Y55" s="165"/>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row>
    <row r="56" spans="1:50" s="44" customFormat="1" ht="40" customHeight="1">
      <c r="A56" s="98"/>
      <c r="B56" s="92"/>
      <c r="C56" s="93"/>
      <c r="D56" s="93"/>
      <c r="E56" s="94" t="s">
        <v>113</v>
      </c>
      <c r="F56" s="95"/>
      <c r="G56" s="96" t="s">
        <v>113</v>
      </c>
      <c r="H56" s="97"/>
      <c r="I56" s="127"/>
      <c r="J56" s="128" t="str">
        <f t="shared" si="3"/>
        <v>Fórmula</v>
      </c>
      <c r="K56" s="129" t="s">
        <v>113</v>
      </c>
      <c r="L56" s="127"/>
      <c r="M56" s="130" t="str">
        <f>IFERROR(CHOOSE(MATCH(K56,{"Coal","Diesel","Fuel oil","Kerosene","LPG","Natural gas","Wood deforested","Wood reforested","Other"},0),96.3,74.1,77.4,71.5,63.1,56.1,109.6,0,"Add details in last column"),"Fórmula")</f>
        <v>Fórmula</v>
      </c>
      <c r="N56" s="131" t="str">
        <f t="shared" si="4"/>
        <v>Fórmula</v>
      </c>
      <c r="O56" s="132"/>
      <c r="P56" s="133"/>
      <c r="Q56" s="154"/>
      <c r="R56" s="155"/>
      <c r="S56" s="156"/>
      <c r="T56" s="157"/>
      <c r="U56" s="158"/>
      <c r="V56" s="159"/>
      <c r="W56" s="131" t="str">
        <f t="shared" si="5"/>
        <v>Fórmula</v>
      </c>
      <c r="X56" s="154"/>
      <c r="Y56" s="165"/>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row>
    <row r="57" spans="1:50" s="44" customFormat="1" ht="40" customHeight="1">
      <c r="A57" s="98"/>
      <c r="B57" s="92"/>
      <c r="C57" s="93"/>
      <c r="D57" s="93"/>
      <c r="E57" s="94" t="s">
        <v>113</v>
      </c>
      <c r="F57" s="95"/>
      <c r="G57" s="96" t="s">
        <v>113</v>
      </c>
      <c r="H57" s="97"/>
      <c r="I57" s="127"/>
      <c r="J57" s="128" t="str">
        <f t="shared" si="3"/>
        <v>Fórmula</v>
      </c>
      <c r="K57" s="129" t="s">
        <v>113</v>
      </c>
      <c r="L57" s="127"/>
      <c r="M57" s="130" t="str">
        <f>IFERROR(CHOOSE(MATCH(K57,{"Coal","Diesel","Fuel oil","Kerosene","LPG","Natural gas","Wood deforested","Wood reforested","Other"},0),96.3,74.1,77.4,71.5,63.1,56.1,109.6,0,"Add details in last column"),"Fórmula")</f>
        <v>Fórmula</v>
      </c>
      <c r="N57" s="131" t="str">
        <f t="shared" si="4"/>
        <v>Fórmula</v>
      </c>
      <c r="O57" s="132"/>
      <c r="P57" s="133"/>
      <c r="Q57" s="154"/>
      <c r="R57" s="155"/>
      <c r="S57" s="156"/>
      <c r="T57" s="157"/>
      <c r="U57" s="158"/>
      <c r="V57" s="159"/>
      <c r="W57" s="131" t="str">
        <f t="shared" si="5"/>
        <v>Fórmula</v>
      </c>
      <c r="X57" s="154"/>
      <c r="Y57" s="165"/>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row>
    <row r="58" spans="1:50" s="45" customFormat="1" ht="40" customHeight="1">
      <c r="A58" s="98"/>
      <c r="B58" s="92"/>
      <c r="C58" s="93"/>
      <c r="D58" s="93"/>
      <c r="E58" s="94" t="s">
        <v>113</v>
      </c>
      <c r="F58" s="95"/>
      <c r="G58" s="96" t="s">
        <v>113</v>
      </c>
      <c r="H58" s="97"/>
      <c r="I58" s="127"/>
      <c r="J58" s="128" t="str">
        <f t="shared" si="3"/>
        <v>Fórmula</v>
      </c>
      <c r="K58" s="129" t="s">
        <v>113</v>
      </c>
      <c r="L58" s="127"/>
      <c r="M58" s="130" t="str">
        <f>IFERROR(CHOOSE(MATCH(K58,{"Coal","Diesel","Fuel oil","Kerosene","LPG","Natural gas","Wood deforested","Wood reforested","Other"},0),96.3,74.1,77.4,71.5,63.1,56.1,109.6,0,"Add details in last column"),"Fórmula")</f>
        <v>Fórmula</v>
      </c>
      <c r="N58" s="131" t="str">
        <f t="shared" si="4"/>
        <v>Fórmula</v>
      </c>
      <c r="O58" s="132"/>
      <c r="P58" s="133"/>
      <c r="Q58" s="154"/>
      <c r="R58" s="155"/>
      <c r="S58" s="156"/>
      <c r="T58" s="157"/>
      <c r="U58" s="158"/>
      <c r="V58" s="159"/>
      <c r="W58" s="131" t="str">
        <f t="shared" si="5"/>
        <v>Fórmula</v>
      </c>
      <c r="X58" s="154"/>
      <c r="Y58" s="165"/>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row>
    <row r="59" spans="1:50" s="45" customFormat="1" ht="40" customHeight="1">
      <c r="A59" s="98"/>
      <c r="B59" s="92"/>
      <c r="C59" s="93"/>
      <c r="D59" s="93"/>
      <c r="E59" s="94" t="s">
        <v>113</v>
      </c>
      <c r="F59" s="95"/>
      <c r="G59" s="96" t="s">
        <v>113</v>
      </c>
      <c r="H59" s="97"/>
      <c r="I59" s="127"/>
      <c r="J59" s="128" t="str">
        <f t="shared" si="3"/>
        <v>Fórmula</v>
      </c>
      <c r="K59" s="129" t="s">
        <v>113</v>
      </c>
      <c r="L59" s="127"/>
      <c r="M59" s="130" t="str">
        <f>IFERROR(CHOOSE(MATCH(K59,{"Coal","Diesel","Fuel oil","Kerosene","LPG","Natural gas","Wood deforested","Wood reforested","Other"},0),96.3,74.1,77.4,71.5,63.1,56.1,109.6,0,"Add details in last column"),"Fórmula")</f>
        <v>Fórmula</v>
      </c>
      <c r="N59" s="131" t="str">
        <f t="shared" si="4"/>
        <v>Fórmula</v>
      </c>
      <c r="O59" s="132"/>
      <c r="P59" s="133"/>
      <c r="Q59" s="154"/>
      <c r="R59" s="155"/>
      <c r="S59" s="156"/>
      <c r="T59" s="157"/>
      <c r="U59" s="158"/>
      <c r="V59" s="159"/>
      <c r="W59" s="131" t="str">
        <f t="shared" si="5"/>
        <v>Fórmula</v>
      </c>
      <c r="X59" s="154"/>
      <c r="Y59" s="165"/>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row>
    <row r="60" spans="1:50" s="45" customFormat="1" ht="40" customHeight="1">
      <c r="A60" s="98"/>
      <c r="B60" s="92"/>
      <c r="C60" s="93"/>
      <c r="D60" s="93"/>
      <c r="E60" s="94" t="s">
        <v>113</v>
      </c>
      <c r="F60" s="95"/>
      <c r="G60" s="96" t="s">
        <v>113</v>
      </c>
      <c r="H60" s="97"/>
      <c r="I60" s="127"/>
      <c r="J60" s="128" t="str">
        <f t="shared" si="3"/>
        <v>Fórmula</v>
      </c>
      <c r="K60" s="129" t="s">
        <v>113</v>
      </c>
      <c r="L60" s="127"/>
      <c r="M60" s="130" t="str">
        <f>IFERROR(CHOOSE(MATCH(K60,{"Coal","Diesel","Fuel oil","Kerosene","LPG","Natural gas","Wood deforested","Wood reforested","Other"},0),96.3,74.1,77.4,71.5,63.1,56.1,109.6,0,"Add details in last column"),"Fórmula")</f>
        <v>Fórmula</v>
      </c>
      <c r="N60" s="131" t="str">
        <f t="shared" si="4"/>
        <v>Fórmula</v>
      </c>
      <c r="O60" s="132"/>
      <c r="P60" s="133"/>
      <c r="Q60" s="154"/>
      <c r="R60" s="155"/>
      <c r="S60" s="156"/>
      <c r="T60" s="157"/>
      <c r="U60" s="158"/>
      <c r="V60" s="159"/>
      <c r="W60" s="131" t="str">
        <f t="shared" si="5"/>
        <v>Fórmula</v>
      </c>
      <c r="X60" s="154"/>
      <c r="Y60" s="165"/>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row>
    <row r="61" spans="1:50" s="45" customFormat="1" ht="40" customHeight="1">
      <c r="A61" s="98"/>
      <c r="B61" s="92"/>
      <c r="C61" s="93"/>
      <c r="D61" s="93"/>
      <c r="E61" s="94" t="s">
        <v>113</v>
      </c>
      <c r="F61" s="95"/>
      <c r="G61" s="96" t="s">
        <v>113</v>
      </c>
      <c r="H61" s="97"/>
      <c r="I61" s="127"/>
      <c r="J61" s="128" t="str">
        <f t="shared" si="3"/>
        <v>Fórmula</v>
      </c>
      <c r="K61" s="129" t="s">
        <v>113</v>
      </c>
      <c r="L61" s="127"/>
      <c r="M61" s="130" t="str">
        <f>IFERROR(CHOOSE(MATCH(K61,{"Coal","Diesel","Fuel oil","Kerosene","LPG","Natural gas","Wood deforested","Wood reforested","Other"},0),96.3,74.1,77.4,71.5,63.1,56.1,109.6,0,"Add details in last column"),"Fórmula")</f>
        <v>Fórmula</v>
      </c>
      <c r="N61" s="131" t="str">
        <f t="shared" si="4"/>
        <v>Fórmula</v>
      </c>
      <c r="O61" s="132"/>
      <c r="P61" s="133"/>
      <c r="Q61" s="154"/>
      <c r="R61" s="155"/>
      <c r="S61" s="156"/>
      <c r="T61" s="157"/>
      <c r="U61" s="158"/>
      <c r="V61" s="159"/>
      <c r="W61" s="131" t="str">
        <f t="shared" si="5"/>
        <v>Fórmula</v>
      </c>
      <c r="X61" s="154"/>
      <c r="Y61" s="165"/>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row>
    <row r="62" spans="1:50" s="45" customFormat="1" ht="40" customHeight="1">
      <c r="A62" s="98"/>
      <c r="B62" s="92"/>
      <c r="C62" s="93"/>
      <c r="D62" s="93"/>
      <c r="E62" s="94" t="s">
        <v>113</v>
      </c>
      <c r="F62" s="95"/>
      <c r="G62" s="96" t="s">
        <v>113</v>
      </c>
      <c r="H62" s="97"/>
      <c r="I62" s="127"/>
      <c r="J62" s="128" t="str">
        <f t="shared" si="3"/>
        <v>Fórmula</v>
      </c>
      <c r="K62" s="129" t="s">
        <v>113</v>
      </c>
      <c r="L62" s="127"/>
      <c r="M62" s="130" t="str">
        <f>IFERROR(CHOOSE(MATCH(K62,{"Coal","Diesel","Fuel oil","Kerosene","LPG","Natural gas","Wood deforested","Wood reforested","Other"},0),96.3,74.1,77.4,71.5,63.1,56.1,109.6,0,"Add details in last column"),"Fórmula")</f>
        <v>Fórmula</v>
      </c>
      <c r="N62" s="131" t="str">
        <f t="shared" si="4"/>
        <v>Fórmula</v>
      </c>
      <c r="O62" s="132"/>
      <c r="P62" s="133"/>
      <c r="Q62" s="154"/>
      <c r="R62" s="155"/>
      <c r="S62" s="156"/>
      <c r="T62" s="157"/>
      <c r="U62" s="158"/>
      <c r="V62" s="159"/>
      <c r="W62" s="131" t="str">
        <f t="shared" si="5"/>
        <v>Fórmula</v>
      </c>
      <c r="X62" s="154"/>
      <c r="Y62" s="165"/>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row>
    <row r="63" spans="1:50" s="45" customFormat="1" ht="40" customHeight="1">
      <c r="A63" s="98"/>
      <c r="B63" s="92"/>
      <c r="C63" s="93"/>
      <c r="D63" s="93"/>
      <c r="E63" s="94" t="s">
        <v>113</v>
      </c>
      <c r="F63" s="95"/>
      <c r="G63" s="96" t="s">
        <v>113</v>
      </c>
      <c r="H63" s="97"/>
      <c r="I63" s="127"/>
      <c r="J63" s="128" t="str">
        <f t="shared" si="3"/>
        <v>Fórmula</v>
      </c>
      <c r="K63" s="129" t="s">
        <v>113</v>
      </c>
      <c r="L63" s="127"/>
      <c r="M63" s="130" t="str">
        <f>IFERROR(CHOOSE(MATCH(K63,{"Coal","Diesel","Fuel oil","Kerosene","LPG","Natural gas","Wood deforested","Wood reforested","Other"},0),96.3,74.1,77.4,71.5,63.1,56.1,109.6,0,"Add details in last column"),"Fórmula")</f>
        <v>Fórmula</v>
      </c>
      <c r="N63" s="131" t="str">
        <f t="shared" si="4"/>
        <v>Fórmula</v>
      </c>
      <c r="O63" s="132"/>
      <c r="P63" s="133"/>
      <c r="Q63" s="154"/>
      <c r="R63" s="155"/>
      <c r="S63" s="156"/>
      <c r="T63" s="157"/>
      <c r="U63" s="158"/>
      <c r="V63" s="159"/>
      <c r="W63" s="131" t="str">
        <f t="shared" si="5"/>
        <v>Fórmula</v>
      </c>
      <c r="X63" s="154"/>
      <c r="Y63" s="165"/>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row>
    <row r="64" spans="1:50" s="44" customFormat="1" ht="40" customHeight="1">
      <c r="A64" s="98"/>
      <c r="B64" s="92"/>
      <c r="C64" s="93"/>
      <c r="D64" s="93"/>
      <c r="E64" s="94" t="s">
        <v>113</v>
      </c>
      <c r="F64" s="95"/>
      <c r="G64" s="96" t="s">
        <v>113</v>
      </c>
      <c r="H64" s="97"/>
      <c r="I64" s="127"/>
      <c r="J64" s="128" t="str">
        <f t="shared" si="3"/>
        <v>Fórmula</v>
      </c>
      <c r="K64" s="129" t="s">
        <v>113</v>
      </c>
      <c r="L64" s="127"/>
      <c r="M64" s="130" t="str">
        <f>IFERROR(CHOOSE(MATCH(K64,{"Coal","Diesel","Fuel oil","Kerosene","LPG","Natural gas","Wood deforested","Wood reforested","Other"},0),96.3,74.1,77.4,71.5,63.1,56.1,109.6,0,"Add details in last column"),"Fórmula")</f>
        <v>Fórmula</v>
      </c>
      <c r="N64" s="131" t="str">
        <f t="shared" si="4"/>
        <v>Fórmula</v>
      </c>
      <c r="O64" s="132"/>
      <c r="P64" s="133"/>
      <c r="Q64" s="154"/>
      <c r="R64" s="155"/>
      <c r="S64" s="156"/>
      <c r="T64" s="157"/>
      <c r="U64" s="158"/>
      <c r="V64" s="159"/>
      <c r="W64" s="131" t="str">
        <f t="shared" si="5"/>
        <v>Fórmula</v>
      </c>
      <c r="X64" s="154"/>
      <c r="Y64" s="165"/>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row>
    <row r="65" spans="1:50" s="44" customFormat="1" ht="40" customHeight="1">
      <c r="A65" s="98"/>
      <c r="B65" s="92"/>
      <c r="C65" s="93"/>
      <c r="D65" s="93"/>
      <c r="E65" s="94" t="s">
        <v>113</v>
      </c>
      <c r="F65" s="95"/>
      <c r="G65" s="96" t="s">
        <v>113</v>
      </c>
      <c r="H65" s="97"/>
      <c r="I65" s="127"/>
      <c r="J65" s="128" t="str">
        <f t="shared" si="3"/>
        <v>Fórmula</v>
      </c>
      <c r="K65" s="129" t="s">
        <v>113</v>
      </c>
      <c r="L65" s="127"/>
      <c r="M65" s="130" t="str">
        <f>IFERROR(CHOOSE(MATCH(K65,{"Coal","Diesel","Fuel oil","Kerosene","LPG","Natural gas","Wood deforested","Wood reforested","Other"},0),96.3,74.1,77.4,71.5,63.1,56.1,109.6,0,"Add details in last column"),"Fórmula")</f>
        <v>Fórmula</v>
      </c>
      <c r="N65" s="131" t="str">
        <f t="shared" si="4"/>
        <v>Fórmula</v>
      </c>
      <c r="O65" s="132"/>
      <c r="P65" s="133"/>
      <c r="Q65" s="154"/>
      <c r="R65" s="155"/>
      <c r="S65" s="156"/>
      <c r="T65" s="157"/>
      <c r="U65" s="158"/>
      <c r="V65" s="159"/>
      <c r="W65" s="131" t="str">
        <f t="shared" si="5"/>
        <v>Fórmula</v>
      </c>
      <c r="X65" s="154"/>
      <c r="Y65" s="165"/>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row>
    <row r="66" spans="1:50" s="44" customFormat="1" ht="40" customHeight="1">
      <c r="A66" s="98"/>
      <c r="B66" s="92"/>
      <c r="C66" s="93"/>
      <c r="D66" s="93"/>
      <c r="E66" s="94" t="s">
        <v>113</v>
      </c>
      <c r="F66" s="95"/>
      <c r="G66" s="96" t="s">
        <v>113</v>
      </c>
      <c r="H66" s="97"/>
      <c r="I66" s="127"/>
      <c r="J66" s="128" t="str">
        <f t="shared" si="3"/>
        <v>Fórmula</v>
      </c>
      <c r="K66" s="129" t="s">
        <v>113</v>
      </c>
      <c r="L66" s="127"/>
      <c r="M66" s="130" t="str">
        <f>IFERROR(CHOOSE(MATCH(K66,{"Coal","Diesel","Fuel oil","Kerosene","LPG","Natural gas","Wood deforested","Wood reforested","Other"},0),96.3,74.1,77.4,71.5,63.1,56.1,109.6,0,"Add details in last column"),"Fórmula")</f>
        <v>Fórmula</v>
      </c>
      <c r="N66" s="131" t="str">
        <f t="shared" si="4"/>
        <v>Fórmula</v>
      </c>
      <c r="O66" s="132"/>
      <c r="P66" s="133"/>
      <c r="Q66" s="154"/>
      <c r="R66" s="155"/>
      <c r="S66" s="156"/>
      <c r="T66" s="157"/>
      <c r="U66" s="158"/>
      <c r="V66" s="159"/>
      <c r="W66" s="131" t="str">
        <f t="shared" si="5"/>
        <v>Fórmula</v>
      </c>
      <c r="X66" s="154"/>
      <c r="Y66" s="165"/>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row>
    <row r="67" spans="1:50" s="44" customFormat="1" ht="40" customHeight="1">
      <c r="A67" s="98"/>
      <c r="B67" s="92"/>
      <c r="C67" s="93"/>
      <c r="D67" s="93"/>
      <c r="E67" s="94" t="s">
        <v>113</v>
      </c>
      <c r="F67" s="95"/>
      <c r="G67" s="96" t="s">
        <v>113</v>
      </c>
      <c r="H67" s="97"/>
      <c r="I67" s="127"/>
      <c r="J67" s="128" t="str">
        <f t="shared" si="3"/>
        <v>Fórmula</v>
      </c>
      <c r="K67" s="129" t="s">
        <v>113</v>
      </c>
      <c r="L67" s="127"/>
      <c r="M67" s="130" t="str">
        <f>IFERROR(CHOOSE(MATCH(K67,{"Coal","Diesel","Fuel oil","Kerosene","LPG","Natural gas","Wood deforested","Wood reforested","Other"},0),96.3,74.1,77.4,71.5,63.1,56.1,109.6,0,"Add details in last column"),"Fórmula")</f>
        <v>Fórmula</v>
      </c>
      <c r="N67" s="131" t="str">
        <f t="shared" si="4"/>
        <v>Fórmula</v>
      </c>
      <c r="O67" s="132"/>
      <c r="P67" s="133"/>
      <c r="Q67" s="154"/>
      <c r="R67" s="155"/>
      <c r="S67" s="156"/>
      <c r="T67" s="157"/>
      <c r="U67" s="158"/>
      <c r="V67" s="159"/>
      <c r="W67" s="131" t="str">
        <f t="shared" si="5"/>
        <v>Fórmula</v>
      </c>
      <c r="X67" s="154"/>
      <c r="Y67" s="165"/>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row>
    <row r="68" spans="1:50" s="44" customFormat="1" ht="40" customHeight="1">
      <c r="A68" s="98"/>
      <c r="B68" s="92"/>
      <c r="C68" s="93"/>
      <c r="D68" s="93"/>
      <c r="E68" s="94" t="s">
        <v>113</v>
      </c>
      <c r="F68" s="95"/>
      <c r="G68" s="96" t="s">
        <v>113</v>
      </c>
      <c r="H68" s="97"/>
      <c r="I68" s="127"/>
      <c r="J68" s="128" t="str">
        <f t="shared" si="3"/>
        <v>Fórmula</v>
      </c>
      <c r="K68" s="129" t="s">
        <v>113</v>
      </c>
      <c r="L68" s="127"/>
      <c r="M68" s="130" t="str">
        <f>IFERROR(CHOOSE(MATCH(K68,{"Coal","Diesel","Fuel oil","Kerosene","LPG","Natural gas","Wood deforested","Wood reforested","Other"},0),96.3,74.1,77.4,71.5,63.1,56.1,109.6,0,"Add details in last column"),"Fórmula")</f>
        <v>Fórmula</v>
      </c>
      <c r="N68" s="131" t="str">
        <f t="shared" si="4"/>
        <v>Fórmula</v>
      </c>
      <c r="O68" s="132"/>
      <c r="P68" s="133"/>
      <c r="Q68" s="154"/>
      <c r="R68" s="155"/>
      <c r="S68" s="156"/>
      <c r="T68" s="157"/>
      <c r="U68" s="158"/>
      <c r="V68" s="159"/>
      <c r="W68" s="131" t="str">
        <f t="shared" si="5"/>
        <v>Fórmula</v>
      </c>
      <c r="X68" s="154"/>
      <c r="Y68" s="165"/>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row>
    <row r="69" spans="1:50" s="44" customFormat="1" ht="40" customHeight="1">
      <c r="A69" s="98"/>
      <c r="B69" s="92"/>
      <c r="C69" s="93"/>
      <c r="D69" s="93"/>
      <c r="E69" s="94" t="s">
        <v>113</v>
      </c>
      <c r="F69" s="95"/>
      <c r="G69" s="96" t="s">
        <v>113</v>
      </c>
      <c r="H69" s="97"/>
      <c r="I69" s="127"/>
      <c r="J69" s="128" t="str">
        <f t="shared" si="3"/>
        <v>Fórmula</v>
      </c>
      <c r="K69" s="129" t="s">
        <v>113</v>
      </c>
      <c r="L69" s="127"/>
      <c r="M69" s="130" t="str">
        <f>IFERROR(CHOOSE(MATCH(K69,{"Coal","Diesel","Fuel oil","Kerosene","LPG","Natural gas","Wood deforested","Wood reforested","Other"},0),96.3,74.1,77.4,71.5,63.1,56.1,109.6,0,"Add details in last column"),"Fórmula")</f>
        <v>Fórmula</v>
      </c>
      <c r="N69" s="131" t="str">
        <f t="shared" si="4"/>
        <v>Fórmula</v>
      </c>
      <c r="O69" s="132"/>
      <c r="P69" s="133"/>
      <c r="Q69" s="154"/>
      <c r="R69" s="155"/>
      <c r="S69" s="156"/>
      <c r="T69" s="157"/>
      <c r="U69" s="158"/>
      <c r="V69" s="159"/>
      <c r="W69" s="131" t="str">
        <f t="shared" si="5"/>
        <v>Fórmula</v>
      </c>
      <c r="X69" s="154"/>
      <c r="Y69" s="165"/>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row>
    <row r="70" spans="1:50" s="45" customFormat="1" ht="40" customHeight="1">
      <c r="A70" s="98"/>
      <c r="B70" s="92"/>
      <c r="C70" s="93"/>
      <c r="D70" s="93"/>
      <c r="E70" s="94" t="s">
        <v>113</v>
      </c>
      <c r="F70" s="95"/>
      <c r="G70" s="96" t="s">
        <v>113</v>
      </c>
      <c r="H70" s="97"/>
      <c r="I70" s="127"/>
      <c r="J70" s="128" t="str">
        <f t="shared" si="3"/>
        <v>Fórmula</v>
      </c>
      <c r="K70" s="129" t="s">
        <v>113</v>
      </c>
      <c r="L70" s="127"/>
      <c r="M70" s="130" t="str">
        <f>IFERROR(CHOOSE(MATCH(K70,{"Coal","Diesel","Fuel oil","Kerosene","LPG","Natural gas","Wood deforested","Wood reforested","Other"},0),96.3,74.1,77.4,71.5,63.1,56.1,109.6,0,"Add details in last column"),"Fórmula")</f>
        <v>Fórmula</v>
      </c>
      <c r="N70" s="131" t="str">
        <f t="shared" si="4"/>
        <v>Fórmula</v>
      </c>
      <c r="O70" s="132"/>
      <c r="P70" s="133"/>
      <c r="Q70" s="154"/>
      <c r="R70" s="155"/>
      <c r="S70" s="156"/>
      <c r="T70" s="157"/>
      <c r="U70" s="158"/>
      <c r="V70" s="159"/>
      <c r="W70" s="131" t="str">
        <f t="shared" si="5"/>
        <v>Fórmula</v>
      </c>
      <c r="X70" s="154"/>
      <c r="Y70" s="165"/>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row>
    <row r="71" spans="1:50" s="45" customFormat="1" ht="40" customHeight="1">
      <c r="A71" s="98"/>
      <c r="B71" s="92"/>
      <c r="C71" s="93"/>
      <c r="D71" s="93"/>
      <c r="E71" s="94" t="s">
        <v>113</v>
      </c>
      <c r="F71" s="95"/>
      <c r="G71" s="96" t="s">
        <v>113</v>
      </c>
      <c r="H71" s="97"/>
      <c r="I71" s="127"/>
      <c r="J71" s="128" t="str">
        <f t="shared" si="3"/>
        <v>Fórmula</v>
      </c>
      <c r="K71" s="129" t="s">
        <v>113</v>
      </c>
      <c r="L71" s="127"/>
      <c r="M71" s="130" t="str">
        <f>IFERROR(CHOOSE(MATCH(K71,{"Coal","Diesel","Fuel oil","Kerosene","LPG","Natural gas","Wood deforested","Wood reforested","Other"},0),96.3,74.1,77.4,71.5,63.1,56.1,109.6,0,"Add details in last column"),"Fórmula")</f>
        <v>Fórmula</v>
      </c>
      <c r="N71" s="131" t="str">
        <f t="shared" si="4"/>
        <v>Fórmula</v>
      </c>
      <c r="O71" s="132"/>
      <c r="P71" s="133"/>
      <c r="Q71" s="154"/>
      <c r="R71" s="155"/>
      <c r="S71" s="156"/>
      <c r="T71" s="157"/>
      <c r="U71" s="158"/>
      <c r="V71" s="159"/>
      <c r="W71" s="131" t="str">
        <f t="shared" si="5"/>
        <v>Fórmula</v>
      </c>
      <c r="X71" s="154"/>
      <c r="Y71" s="165"/>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row>
    <row r="72" spans="1:50" s="45" customFormat="1" ht="40" customHeight="1">
      <c r="A72" s="98"/>
      <c r="B72" s="92"/>
      <c r="C72" s="93"/>
      <c r="D72" s="93"/>
      <c r="E72" s="94" t="s">
        <v>113</v>
      </c>
      <c r="F72" s="95"/>
      <c r="G72" s="96" t="s">
        <v>113</v>
      </c>
      <c r="H72" s="97"/>
      <c r="I72" s="127"/>
      <c r="J72" s="128" t="str">
        <f t="shared" si="3"/>
        <v>Fórmula</v>
      </c>
      <c r="K72" s="129" t="s">
        <v>113</v>
      </c>
      <c r="L72" s="127"/>
      <c r="M72" s="130" t="str">
        <f>IFERROR(CHOOSE(MATCH(K72,{"Coal","Diesel","Fuel oil","Kerosene","LPG","Natural gas","Wood deforested","Wood reforested","Other"},0),96.3,74.1,77.4,71.5,63.1,56.1,109.6,0,"Add details in last column"),"Fórmula")</f>
        <v>Fórmula</v>
      </c>
      <c r="N72" s="131" t="str">
        <f t="shared" si="4"/>
        <v>Fórmula</v>
      </c>
      <c r="O72" s="132"/>
      <c r="P72" s="133"/>
      <c r="Q72" s="154"/>
      <c r="R72" s="155"/>
      <c r="S72" s="156"/>
      <c r="T72" s="157"/>
      <c r="U72" s="158"/>
      <c r="V72" s="159"/>
      <c r="W72" s="131" t="str">
        <f t="shared" si="5"/>
        <v>Fórmula</v>
      </c>
      <c r="X72" s="154"/>
      <c r="Y72" s="165"/>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row>
    <row r="73" spans="1:50" s="45" customFormat="1" ht="40" customHeight="1">
      <c r="A73" s="98"/>
      <c r="B73" s="92"/>
      <c r="C73" s="93"/>
      <c r="D73" s="93"/>
      <c r="E73" s="94" t="s">
        <v>113</v>
      </c>
      <c r="F73" s="95"/>
      <c r="G73" s="96" t="s">
        <v>113</v>
      </c>
      <c r="H73" s="97"/>
      <c r="I73" s="127"/>
      <c r="J73" s="128" t="str">
        <f t="shared" si="3"/>
        <v>Fórmula</v>
      </c>
      <c r="K73" s="129" t="s">
        <v>113</v>
      </c>
      <c r="L73" s="127"/>
      <c r="M73" s="130" t="str">
        <f>IFERROR(CHOOSE(MATCH(K73,{"Coal","Diesel","Fuel oil","Kerosene","LPG","Natural gas","Wood deforested","Wood reforested","Other"},0),96.3,74.1,77.4,71.5,63.1,56.1,109.6,0,"Add details in last column"),"Fórmula")</f>
        <v>Fórmula</v>
      </c>
      <c r="N73" s="131" t="str">
        <f t="shared" si="4"/>
        <v>Fórmula</v>
      </c>
      <c r="O73" s="132"/>
      <c r="P73" s="133"/>
      <c r="Q73" s="154"/>
      <c r="R73" s="155"/>
      <c r="S73" s="156"/>
      <c r="T73" s="157"/>
      <c r="U73" s="158"/>
      <c r="V73" s="159"/>
      <c r="W73" s="131" t="str">
        <f t="shared" si="5"/>
        <v>Fórmula</v>
      </c>
      <c r="X73" s="154"/>
      <c r="Y73" s="165"/>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row>
    <row r="74" spans="1:50" s="45" customFormat="1" ht="40" customHeight="1">
      <c r="A74" s="98"/>
      <c r="B74" s="92"/>
      <c r="C74" s="93"/>
      <c r="D74" s="93"/>
      <c r="E74" s="94" t="s">
        <v>113</v>
      </c>
      <c r="F74" s="95"/>
      <c r="G74" s="96" t="s">
        <v>113</v>
      </c>
      <c r="H74" s="97"/>
      <c r="I74" s="127"/>
      <c r="J74" s="128" t="str">
        <f t="shared" si="3"/>
        <v>Fórmula</v>
      </c>
      <c r="K74" s="129" t="s">
        <v>113</v>
      </c>
      <c r="L74" s="127"/>
      <c r="M74" s="130" t="str">
        <f>IFERROR(CHOOSE(MATCH(K74,{"Coal","Diesel","Fuel oil","Kerosene","LPG","Natural gas","Wood deforested","Wood reforested","Other"},0),96.3,74.1,77.4,71.5,63.1,56.1,109.6,0,"Add details in last column"),"Fórmula")</f>
        <v>Fórmula</v>
      </c>
      <c r="N74" s="131" t="str">
        <f t="shared" si="4"/>
        <v>Fórmula</v>
      </c>
      <c r="O74" s="132"/>
      <c r="P74" s="133"/>
      <c r="Q74" s="154"/>
      <c r="R74" s="155"/>
      <c r="S74" s="156"/>
      <c r="T74" s="157"/>
      <c r="U74" s="158"/>
      <c r="V74" s="159"/>
      <c r="W74" s="131" t="str">
        <f t="shared" si="5"/>
        <v>Fórmula</v>
      </c>
      <c r="X74" s="154"/>
      <c r="Y74" s="165"/>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row>
    <row r="75" spans="1:50" s="45" customFormat="1" ht="40" customHeight="1">
      <c r="A75" s="98"/>
      <c r="B75" s="92"/>
      <c r="C75" s="93"/>
      <c r="D75" s="93"/>
      <c r="E75" s="94" t="s">
        <v>113</v>
      </c>
      <c r="F75" s="95"/>
      <c r="G75" s="96" t="s">
        <v>113</v>
      </c>
      <c r="H75" s="97"/>
      <c r="I75" s="127"/>
      <c r="J75" s="128" t="str">
        <f t="shared" ref="J75:J106" si="6">IF(H75*I75=0,"Fórmula",H75*I75)</f>
        <v>Fórmula</v>
      </c>
      <c r="K75" s="129" t="s">
        <v>113</v>
      </c>
      <c r="L75" s="127"/>
      <c r="M75" s="130" t="str">
        <f>IFERROR(CHOOSE(MATCH(K75,{"Coal","Diesel","Fuel oil","Kerosene","LPG","Natural gas","Wood deforested","Wood reforested","Other"},0),96.3,74.1,77.4,71.5,63.1,56.1,109.6,0,"Add details in last column"),"Fórmula")</f>
        <v>Fórmula</v>
      </c>
      <c r="N75" s="131" t="str">
        <f t="shared" ref="N75:N106" si="7">IFERROR(L75*M75/1000,"Fórmula")</f>
        <v>Fórmula</v>
      </c>
      <c r="O75" s="132"/>
      <c r="P75" s="133"/>
      <c r="Q75" s="154"/>
      <c r="R75" s="155"/>
      <c r="S75" s="156"/>
      <c r="T75" s="157"/>
      <c r="U75" s="158"/>
      <c r="V75" s="159"/>
      <c r="W75" s="131" t="str">
        <f t="shared" ref="W75:W106" si="8">IFERROR(U75/V75,"Fórmula")</f>
        <v>Fórmula</v>
      </c>
      <c r="X75" s="154"/>
      <c r="Y75" s="165"/>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row>
    <row r="76" spans="1:50" s="44" customFormat="1" ht="40" customHeight="1">
      <c r="A76" s="98"/>
      <c r="B76" s="92"/>
      <c r="C76" s="93"/>
      <c r="D76" s="93"/>
      <c r="E76" s="94" t="s">
        <v>113</v>
      </c>
      <c r="F76" s="95"/>
      <c r="G76" s="96" t="s">
        <v>113</v>
      </c>
      <c r="H76" s="97"/>
      <c r="I76" s="127"/>
      <c r="J76" s="128" t="str">
        <f t="shared" si="6"/>
        <v>Fórmula</v>
      </c>
      <c r="K76" s="129" t="s">
        <v>113</v>
      </c>
      <c r="L76" s="127"/>
      <c r="M76" s="130" t="str">
        <f>IFERROR(CHOOSE(MATCH(K76,{"Coal","Diesel","Fuel oil","Kerosene","LPG","Natural gas","Wood deforested","Wood reforested","Other"},0),96.3,74.1,77.4,71.5,63.1,56.1,109.6,0,"Add details in last column"),"Fórmula")</f>
        <v>Fórmula</v>
      </c>
      <c r="N76" s="131" t="str">
        <f t="shared" si="7"/>
        <v>Fórmula</v>
      </c>
      <c r="O76" s="132"/>
      <c r="P76" s="133"/>
      <c r="Q76" s="154"/>
      <c r="R76" s="155"/>
      <c r="S76" s="156"/>
      <c r="T76" s="157"/>
      <c r="U76" s="158"/>
      <c r="V76" s="159"/>
      <c r="W76" s="131" t="str">
        <f t="shared" si="8"/>
        <v>Fórmula</v>
      </c>
      <c r="X76" s="154"/>
      <c r="Y76" s="165"/>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row>
    <row r="77" spans="1:50" s="44" customFormat="1" ht="40" customHeight="1">
      <c r="A77" s="98"/>
      <c r="B77" s="92"/>
      <c r="C77" s="93"/>
      <c r="D77" s="93"/>
      <c r="E77" s="94" t="s">
        <v>113</v>
      </c>
      <c r="F77" s="95"/>
      <c r="G77" s="96" t="s">
        <v>113</v>
      </c>
      <c r="H77" s="97"/>
      <c r="I77" s="127"/>
      <c r="J77" s="128" t="str">
        <f t="shared" si="6"/>
        <v>Fórmula</v>
      </c>
      <c r="K77" s="129" t="s">
        <v>113</v>
      </c>
      <c r="L77" s="127"/>
      <c r="M77" s="130" t="str">
        <f>IFERROR(CHOOSE(MATCH(K77,{"Coal","Diesel","Fuel oil","Kerosene","LPG","Natural gas","Wood deforested","Wood reforested","Other"},0),96.3,74.1,77.4,71.5,63.1,56.1,109.6,0,"Add details in last column"),"Fórmula")</f>
        <v>Fórmula</v>
      </c>
      <c r="N77" s="131" t="str">
        <f t="shared" si="7"/>
        <v>Fórmula</v>
      </c>
      <c r="O77" s="132"/>
      <c r="P77" s="133"/>
      <c r="Q77" s="154"/>
      <c r="R77" s="155"/>
      <c r="S77" s="156"/>
      <c r="T77" s="157"/>
      <c r="U77" s="158"/>
      <c r="V77" s="159"/>
      <c r="W77" s="131" t="str">
        <f t="shared" si="8"/>
        <v>Fórmula</v>
      </c>
      <c r="X77" s="154"/>
      <c r="Y77" s="165"/>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row>
    <row r="78" spans="1:50" s="44" customFormat="1" ht="40" customHeight="1">
      <c r="A78" s="98"/>
      <c r="B78" s="92"/>
      <c r="C78" s="93"/>
      <c r="D78" s="93"/>
      <c r="E78" s="94" t="s">
        <v>113</v>
      </c>
      <c r="F78" s="95"/>
      <c r="G78" s="96" t="s">
        <v>113</v>
      </c>
      <c r="H78" s="97"/>
      <c r="I78" s="127"/>
      <c r="J78" s="128" t="str">
        <f t="shared" si="6"/>
        <v>Fórmula</v>
      </c>
      <c r="K78" s="129" t="s">
        <v>113</v>
      </c>
      <c r="L78" s="127"/>
      <c r="M78" s="130" t="str">
        <f>IFERROR(CHOOSE(MATCH(K78,{"Coal","Diesel","Fuel oil","Kerosene","LPG","Natural gas","Wood deforested","Wood reforested","Other"},0),96.3,74.1,77.4,71.5,63.1,56.1,109.6,0,"Add details in last column"),"Fórmula")</f>
        <v>Fórmula</v>
      </c>
      <c r="N78" s="131" t="str">
        <f t="shared" si="7"/>
        <v>Fórmula</v>
      </c>
      <c r="O78" s="132"/>
      <c r="P78" s="133"/>
      <c r="Q78" s="154"/>
      <c r="R78" s="155"/>
      <c r="S78" s="156"/>
      <c r="T78" s="157"/>
      <c r="U78" s="158"/>
      <c r="V78" s="159"/>
      <c r="W78" s="131" t="str">
        <f t="shared" si="8"/>
        <v>Fórmula</v>
      </c>
      <c r="X78" s="154"/>
      <c r="Y78" s="165"/>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row>
    <row r="79" spans="1:50" s="44" customFormat="1" ht="40" customHeight="1">
      <c r="A79" s="98"/>
      <c r="B79" s="92"/>
      <c r="C79" s="93"/>
      <c r="D79" s="93"/>
      <c r="E79" s="94" t="s">
        <v>113</v>
      </c>
      <c r="F79" s="95"/>
      <c r="G79" s="96" t="s">
        <v>113</v>
      </c>
      <c r="H79" s="97"/>
      <c r="I79" s="127"/>
      <c r="J79" s="128" t="str">
        <f t="shared" si="6"/>
        <v>Fórmula</v>
      </c>
      <c r="K79" s="129" t="s">
        <v>113</v>
      </c>
      <c r="L79" s="127"/>
      <c r="M79" s="130" t="str">
        <f>IFERROR(CHOOSE(MATCH(K79,{"Coal","Diesel","Fuel oil","Kerosene","LPG","Natural gas","Wood deforested","Wood reforested","Other"},0),96.3,74.1,77.4,71.5,63.1,56.1,109.6,0,"Add details in last column"),"Fórmula")</f>
        <v>Fórmula</v>
      </c>
      <c r="N79" s="131" t="str">
        <f t="shared" si="7"/>
        <v>Fórmula</v>
      </c>
      <c r="O79" s="132"/>
      <c r="P79" s="133"/>
      <c r="Q79" s="154"/>
      <c r="R79" s="155"/>
      <c r="S79" s="156"/>
      <c r="T79" s="157"/>
      <c r="U79" s="158"/>
      <c r="V79" s="159"/>
      <c r="W79" s="131" t="str">
        <f t="shared" si="8"/>
        <v>Fórmula</v>
      </c>
      <c r="X79" s="154"/>
      <c r="Y79" s="165"/>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row>
    <row r="80" spans="1:50" s="44" customFormat="1" ht="40" customHeight="1">
      <c r="A80" s="98"/>
      <c r="B80" s="92"/>
      <c r="C80" s="93"/>
      <c r="D80" s="93"/>
      <c r="E80" s="94" t="s">
        <v>113</v>
      </c>
      <c r="F80" s="95"/>
      <c r="G80" s="96" t="s">
        <v>113</v>
      </c>
      <c r="H80" s="97"/>
      <c r="I80" s="127"/>
      <c r="J80" s="128" t="str">
        <f t="shared" si="6"/>
        <v>Fórmula</v>
      </c>
      <c r="K80" s="129" t="s">
        <v>113</v>
      </c>
      <c r="L80" s="127"/>
      <c r="M80" s="130" t="str">
        <f>IFERROR(CHOOSE(MATCH(K80,{"Coal","Diesel","Fuel oil","Kerosene","LPG","Natural gas","Wood deforested","Wood reforested","Other"},0),96.3,74.1,77.4,71.5,63.1,56.1,109.6,0,"Add details in last column"),"Fórmula")</f>
        <v>Fórmula</v>
      </c>
      <c r="N80" s="131" t="str">
        <f t="shared" si="7"/>
        <v>Fórmula</v>
      </c>
      <c r="O80" s="132"/>
      <c r="P80" s="133"/>
      <c r="Q80" s="154"/>
      <c r="R80" s="155"/>
      <c r="S80" s="156"/>
      <c r="T80" s="157"/>
      <c r="U80" s="158"/>
      <c r="V80" s="159"/>
      <c r="W80" s="131" t="str">
        <f t="shared" si="8"/>
        <v>Fórmula</v>
      </c>
      <c r="X80" s="154"/>
      <c r="Y80" s="165"/>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row>
    <row r="81" spans="1:50" s="44" customFormat="1" ht="40" customHeight="1">
      <c r="A81" s="98"/>
      <c r="B81" s="92"/>
      <c r="C81" s="93"/>
      <c r="D81" s="93"/>
      <c r="E81" s="94" t="s">
        <v>113</v>
      </c>
      <c r="F81" s="95"/>
      <c r="G81" s="96" t="s">
        <v>113</v>
      </c>
      <c r="H81" s="97"/>
      <c r="I81" s="127"/>
      <c r="J81" s="128" t="str">
        <f t="shared" si="6"/>
        <v>Fórmula</v>
      </c>
      <c r="K81" s="129" t="s">
        <v>113</v>
      </c>
      <c r="L81" s="127"/>
      <c r="M81" s="130" t="str">
        <f>IFERROR(CHOOSE(MATCH(K81,{"Coal","Diesel","Fuel oil","Kerosene","LPG","Natural gas","Wood deforested","Wood reforested","Other"},0),96.3,74.1,77.4,71.5,63.1,56.1,109.6,0,"Add details in last column"),"Fórmula")</f>
        <v>Fórmula</v>
      </c>
      <c r="N81" s="131" t="str">
        <f t="shared" si="7"/>
        <v>Fórmula</v>
      </c>
      <c r="O81" s="132"/>
      <c r="P81" s="133"/>
      <c r="Q81" s="154"/>
      <c r="R81" s="155"/>
      <c r="S81" s="156"/>
      <c r="T81" s="157"/>
      <c r="U81" s="158"/>
      <c r="V81" s="159"/>
      <c r="W81" s="131" t="str">
        <f t="shared" si="8"/>
        <v>Fórmula</v>
      </c>
      <c r="X81" s="154"/>
      <c r="Y81" s="165"/>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row>
    <row r="82" spans="1:50" s="45" customFormat="1" ht="40" customHeight="1">
      <c r="A82" s="98"/>
      <c r="B82" s="92"/>
      <c r="C82" s="93"/>
      <c r="D82" s="93"/>
      <c r="E82" s="94" t="s">
        <v>113</v>
      </c>
      <c r="F82" s="95"/>
      <c r="G82" s="96" t="s">
        <v>113</v>
      </c>
      <c r="H82" s="97"/>
      <c r="I82" s="127"/>
      <c r="J82" s="128" t="str">
        <f t="shared" si="6"/>
        <v>Fórmula</v>
      </c>
      <c r="K82" s="129" t="s">
        <v>113</v>
      </c>
      <c r="L82" s="127"/>
      <c r="M82" s="130" t="str">
        <f>IFERROR(CHOOSE(MATCH(K82,{"Coal","Diesel","Fuel oil","Kerosene","LPG","Natural gas","Wood deforested","Wood reforested","Other"},0),96.3,74.1,77.4,71.5,63.1,56.1,109.6,0,"Add details in last column"),"Fórmula")</f>
        <v>Fórmula</v>
      </c>
      <c r="N82" s="131" t="str">
        <f t="shared" si="7"/>
        <v>Fórmula</v>
      </c>
      <c r="O82" s="132"/>
      <c r="P82" s="133"/>
      <c r="Q82" s="154"/>
      <c r="R82" s="155"/>
      <c r="S82" s="156"/>
      <c r="T82" s="157"/>
      <c r="U82" s="158"/>
      <c r="V82" s="159"/>
      <c r="W82" s="131" t="str">
        <f t="shared" si="8"/>
        <v>Fórmula</v>
      </c>
      <c r="X82" s="154"/>
      <c r="Y82" s="165"/>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row>
    <row r="83" spans="1:50" s="45" customFormat="1" ht="40" customHeight="1">
      <c r="A83" s="98"/>
      <c r="B83" s="92"/>
      <c r="C83" s="93"/>
      <c r="D83" s="93"/>
      <c r="E83" s="94" t="s">
        <v>113</v>
      </c>
      <c r="F83" s="95"/>
      <c r="G83" s="96" t="s">
        <v>113</v>
      </c>
      <c r="H83" s="97"/>
      <c r="I83" s="127"/>
      <c r="J83" s="128" t="str">
        <f t="shared" si="6"/>
        <v>Fórmula</v>
      </c>
      <c r="K83" s="129" t="s">
        <v>113</v>
      </c>
      <c r="L83" s="127"/>
      <c r="M83" s="130" t="str">
        <f>IFERROR(CHOOSE(MATCH(K83,{"Coal","Diesel","Fuel oil","Kerosene","LPG","Natural gas","Wood deforested","Wood reforested","Other"},0),96.3,74.1,77.4,71.5,63.1,56.1,109.6,0,"Add details in last column"),"Fórmula")</f>
        <v>Fórmula</v>
      </c>
      <c r="N83" s="131" t="str">
        <f t="shared" si="7"/>
        <v>Fórmula</v>
      </c>
      <c r="O83" s="132"/>
      <c r="P83" s="133"/>
      <c r="Q83" s="154"/>
      <c r="R83" s="155"/>
      <c r="S83" s="156"/>
      <c r="T83" s="157"/>
      <c r="U83" s="158"/>
      <c r="V83" s="159"/>
      <c r="W83" s="131" t="str">
        <f t="shared" si="8"/>
        <v>Fórmula</v>
      </c>
      <c r="X83" s="154"/>
      <c r="Y83" s="165"/>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row>
    <row r="84" spans="1:50" s="45" customFormat="1" ht="40" customHeight="1">
      <c r="A84" s="98"/>
      <c r="B84" s="92"/>
      <c r="C84" s="93"/>
      <c r="D84" s="93"/>
      <c r="E84" s="94" t="s">
        <v>113</v>
      </c>
      <c r="F84" s="95"/>
      <c r="G84" s="96" t="s">
        <v>113</v>
      </c>
      <c r="H84" s="97"/>
      <c r="I84" s="127"/>
      <c r="J84" s="128" t="str">
        <f t="shared" si="6"/>
        <v>Fórmula</v>
      </c>
      <c r="K84" s="129" t="s">
        <v>113</v>
      </c>
      <c r="L84" s="127"/>
      <c r="M84" s="130" t="str">
        <f>IFERROR(CHOOSE(MATCH(K84,{"Coal","Diesel","Fuel oil","Kerosene","LPG","Natural gas","Wood deforested","Wood reforested","Other"},0),96.3,74.1,77.4,71.5,63.1,56.1,109.6,0,"Add details in last column"),"Fórmula")</f>
        <v>Fórmula</v>
      </c>
      <c r="N84" s="131" t="str">
        <f t="shared" si="7"/>
        <v>Fórmula</v>
      </c>
      <c r="O84" s="132"/>
      <c r="P84" s="133"/>
      <c r="Q84" s="154"/>
      <c r="R84" s="155"/>
      <c r="S84" s="156"/>
      <c r="T84" s="157"/>
      <c r="U84" s="158"/>
      <c r="V84" s="159"/>
      <c r="W84" s="131" t="str">
        <f t="shared" si="8"/>
        <v>Fórmula</v>
      </c>
      <c r="X84" s="154"/>
      <c r="Y84" s="165"/>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row>
    <row r="85" spans="1:50" s="45" customFormat="1" ht="40" customHeight="1">
      <c r="A85" s="98"/>
      <c r="B85" s="92"/>
      <c r="C85" s="93"/>
      <c r="D85" s="93"/>
      <c r="E85" s="94" t="s">
        <v>113</v>
      </c>
      <c r="F85" s="95"/>
      <c r="G85" s="96" t="s">
        <v>113</v>
      </c>
      <c r="H85" s="97"/>
      <c r="I85" s="127"/>
      <c r="J85" s="128" t="str">
        <f t="shared" si="6"/>
        <v>Fórmula</v>
      </c>
      <c r="K85" s="129" t="s">
        <v>113</v>
      </c>
      <c r="L85" s="127"/>
      <c r="M85" s="130" t="str">
        <f>IFERROR(CHOOSE(MATCH(K85,{"Coal","Diesel","Fuel oil","Kerosene","LPG","Natural gas","Wood deforested","Wood reforested","Other"},0),96.3,74.1,77.4,71.5,63.1,56.1,109.6,0,"Add details in last column"),"Fórmula")</f>
        <v>Fórmula</v>
      </c>
      <c r="N85" s="131" t="str">
        <f t="shared" si="7"/>
        <v>Fórmula</v>
      </c>
      <c r="O85" s="132"/>
      <c r="P85" s="133"/>
      <c r="Q85" s="154"/>
      <c r="R85" s="155"/>
      <c r="S85" s="156"/>
      <c r="T85" s="157"/>
      <c r="U85" s="158"/>
      <c r="V85" s="159"/>
      <c r="W85" s="131" t="str">
        <f t="shared" si="8"/>
        <v>Fórmula</v>
      </c>
      <c r="X85" s="154"/>
      <c r="Y85" s="165"/>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row>
    <row r="86" spans="1:50" s="45" customFormat="1" ht="40" customHeight="1">
      <c r="A86" s="98"/>
      <c r="B86" s="92"/>
      <c r="C86" s="93"/>
      <c r="D86" s="93"/>
      <c r="E86" s="94" t="s">
        <v>113</v>
      </c>
      <c r="F86" s="95"/>
      <c r="G86" s="96" t="s">
        <v>113</v>
      </c>
      <c r="H86" s="97"/>
      <c r="I86" s="127"/>
      <c r="J86" s="128" t="str">
        <f t="shared" si="6"/>
        <v>Fórmula</v>
      </c>
      <c r="K86" s="129" t="s">
        <v>113</v>
      </c>
      <c r="L86" s="127"/>
      <c r="M86" s="130" t="str">
        <f>IFERROR(CHOOSE(MATCH(K86,{"Coal","Diesel","Fuel oil","Kerosene","LPG","Natural gas","Wood deforested","Wood reforested","Other"},0),96.3,74.1,77.4,71.5,63.1,56.1,109.6,0,"Add details in last column"),"Fórmula")</f>
        <v>Fórmula</v>
      </c>
      <c r="N86" s="131" t="str">
        <f t="shared" si="7"/>
        <v>Fórmula</v>
      </c>
      <c r="O86" s="132"/>
      <c r="P86" s="133"/>
      <c r="Q86" s="154"/>
      <c r="R86" s="155"/>
      <c r="S86" s="156"/>
      <c r="T86" s="157"/>
      <c r="U86" s="158"/>
      <c r="V86" s="159"/>
      <c r="W86" s="131" t="str">
        <f t="shared" si="8"/>
        <v>Fórmula</v>
      </c>
      <c r="X86" s="154"/>
      <c r="Y86" s="165"/>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row>
    <row r="87" spans="1:50" s="45" customFormat="1" ht="40" customHeight="1">
      <c r="A87" s="98"/>
      <c r="B87" s="92"/>
      <c r="C87" s="93"/>
      <c r="D87" s="93"/>
      <c r="E87" s="94" t="s">
        <v>113</v>
      </c>
      <c r="F87" s="95"/>
      <c r="G87" s="96" t="s">
        <v>113</v>
      </c>
      <c r="H87" s="97"/>
      <c r="I87" s="127"/>
      <c r="J87" s="128" t="str">
        <f t="shared" si="6"/>
        <v>Fórmula</v>
      </c>
      <c r="K87" s="129" t="s">
        <v>113</v>
      </c>
      <c r="L87" s="127"/>
      <c r="M87" s="130" t="str">
        <f>IFERROR(CHOOSE(MATCH(K87,{"Coal","Diesel","Fuel oil","Kerosene","LPG","Natural gas","Wood deforested","Wood reforested","Other"},0),96.3,74.1,77.4,71.5,63.1,56.1,109.6,0,"Add details in last column"),"Fórmula")</f>
        <v>Fórmula</v>
      </c>
      <c r="N87" s="131" t="str">
        <f t="shared" si="7"/>
        <v>Fórmula</v>
      </c>
      <c r="O87" s="132"/>
      <c r="P87" s="133"/>
      <c r="Q87" s="154"/>
      <c r="R87" s="155"/>
      <c r="S87" s="156"/>
      <c r="T87" s="157"/>
      <c r="U87" s="158"/>
      <c r="V87" s="159"/>
      <c r="W87" s="131" t="str">
        <f t="shared" si="8"/>
        <v>Fórmula</v>
      </c>
      <c r="X87" s="154"/>
      <c r="Y87" s="165"/>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row>
    <row r="88" spans="1:50" s="44" customFormat="1" ht="40" customHeight="1">
      <c r="A88" s="98"/>
      <c r="B88" s="92"/>
      <c r="C88" s="93"/>
      <c r="D88" s="93"/>
      <c r="E88" s="94" t="s">
        <v>113</v>
      </c>
      <c r="F88" s="95"/>
      <c r="G88" s="96" t="s">
        <v>113</v>
      </c>
      <c r="H88" s="97"/>
      <c r="I88" s="127"/>
      <c r="J88" s="128" t="str">
        <f t="shared" si="6"/>
        <v>Fórmula</v>
      </c>
      <c r="K88" s="129" t="s">
        <v>113</v>
      </c>
      <c r="L88" s="127"/>
      <c r="M88" s="130" t="str">
        <f>IFERROR(CHOOSE(MATCH(K88,{"Coal","Diesel","Fuel oil","Kerosene","LPG","Natural gas","Wood deforested","Wood reforested","Other"},0),96.3,74.1,77.4,71.5,63.1,56.1,109.6,0,"Add details in last column"),"Fórmula")</f>
        <v>Fórmula</v>
      </c>
      <c r="N88" s="131" t="str">
        <f t="shared" si="7"/>
        <v>Fórmula</v>
      </c>
      <c r="O88" s="132"/>
      <c r="P88" s="133"/>
      <c r="Q88" s="154"/>
      <c r="R88" s="155"/>
      <c r="S88" s="156"/>
      <c r="T88" s="157"/>
      <c r="U88" s="158"/>
      <c r="V88" s="159"/>
      <c r="W88" s="131" t="str">
        <f t="shared" si="8"/>
        <v>Fórmula</v>
      </c>
      <c r="X88" s="154"/>
      <c r="Y88" s="165"/>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row>
    <row r="89" spans="1:50" s="44" customFormat="1" ht="40" customHeight="1">
      <c r="A89" s="98"/>
      <c r="B89" s="92"/>
      <c r="C89" s="93"/>
      <c r="D89" s="93"/>
      <c r="E89" s="94" t="s">
        <v>113</v>
      </c>
      <c r="F89" s="95"/>
      <c r="G89" s="96" t="s">
        <v>113</v>
      </c>
      <c r="H89" s="97"/>
      <c r="I89" s="127"/>
      <c r="J89" s="128" t="str">
        <f t="shared" si="6"/>
        <v>Fórmula</v>
      </c>
      <c r="K89" s="129" t="s">
        <v>113</v>
      </c>
      <c r="L89" s="127"/>
      <c r="M89" s="130" t="str">
        <f>IFERROR(CHOOSE(MATCH(K89,{"Coal","Diesel","Fuel oil","Kerosene","LPG","Natural gas","Wood deforested","Wood reforested","Other"},0),96.3,74.1,77.4,71.5,63.1,56.1,109.6,0,"Add details in last column"),"Fórmula")</f>
        <v>Fórmula</v>
      </c>
      <c r="N89" s="131" t="str">
        <f t="shared" si="7"/>
        <v>Fórmula</v>
      </c>
      <c r="O89" s="132"/>
      <c r="P89" s="133"/>
      <c r="Q89" s="154"/>
      <c r="R89" s="155"/>
      <c r="S89" s="156"/>
      <c r="T89" s="157"/>
      <c r="U89" s="158"/>
      <c r="V89" s="159"/>
      <c r="W89" s="131" t="str">
        <f t="shared" si="8"/>
        <v>Fórmula</v>
      </c>
      <c r="X89" s="154"/>
      <c r="Y89" s="165"/>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row>
    <row r="90" spans="1:50" s="44" customFormat="1" ht="40" customHeight="1">
      <c r="A90" s="98"/>
      <c r="B90" s="92"/>
      <c r="C90" s="93"/>
      <c r="D90" s="93"/>
      <c r="E90" s="94" t="s">
        <v>113</v>
      </c>
      <c r="F90" s="95"/>
      <c r="G90" s="96" t="s">
        <v>113</v>
      </c>
      <c r="H90" s="97"/>
      <c r="I90" s="127"/>
      <c r="J90" s="128" t="str">
        <f t="shared" si="6"/>
        <v>Fórmula</v>
      </c>
      <c r="K90" s="129" t="s">
        <v>113</v>
      </c>
      <c r="L90" s="127"/>
      <c r="M90" s="130" t="str">
        <f>IFERROR(CHOOSE(MATCH(K90,{"Coal","Diesel","Fuel oil","Kerosene","LPG","Natural gas","Wood deforested","Wood reforested","Other"},0),96.3,74.1,77.4,71.5,63.1,56.1,109.6,0,"Add details in last column"),"Fórmula")</f>
        <v>Fórmula</v>
      </c>
      <c r="N90" s="131" t="str">
        <f t="shared" si="7"/>
        <v>Fórmula</v>
      </c>
      <c r="O90" s="132"/>
      <c r="P90" s="133"/>
      <c r="Q90" s="154"/>
      <c r="R90" s="155"/>
      <c r="S90" s="156"/>
      <c r="T90" s="157"/>
      <c r="U90" s="158"/>
      <c r="V90" s="159"/>
      <c r="W90" s="131" t="str">
        <f t="shared" si="8"/>
        <v>Fórmula</v>
      </c>
      <c r="X90" s="154"/>
      <c r="Y90" s="165"/>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row>
    <row r="91" spans="1:50" s="44" customFormat="1" ht="40" customHeight="1">
      <c r="A91" s="98"/>
      <c r="B91" s="92"/>
      <c r="C91" s="93"/>
      <c r="D91" s="93"/>
      <c r="E91" s="94" t="s">
        <v>113</v>
      </c>
      <c r="F91" s="95"/>
      <c r="G91" s="96" t="s">
        <v>113</v>
      </c>
      <c r="H91" s="97"/>
      <c r="I91" s="127"/>
      <c r="J91" s="128" t="str">
        <f t="shared" si="6"/>
        <v>Fórmula</v>
      </c>
      <c r="K91" s="129" t="s">
        <v>113</v>
      </c>
      <c r="L91" s="127"/>
      <c r="M91" s="130" t="str">
        <f>IFERROR(CHOOSE(MATCH(K91,{"Coal","Diesel","Fuel oil","Kerosene","LPG","Natural gas","Wood deforested","Wood reforested","Other"},0),96.3,74.1,77.4,71.5,63.1,56.1,109.6,0,"Add details in last column"),"Fórmula")</f>
        <v>Fórmula</v>
      </c>
      <c r="N91" s="131" t="str">
        <f t="shared" si="7"/>
        <v>Fórmula</v>
      </c>
      <c r="O91" s="132"/>
      <c r="P91" s="133"/>
      <c r="Q91" s="154"/>
      <c r="R91" s="155"/>
      <c r="S91" s="156"/>
      <c r="T91" s="157"/>
      <c r="U91" s="158"/>
      <c r="V91" s="159"/>
      <c r="W91" s="131" t="str">
        <f t="shared" si="8"/>
        <v>Fórmula</v>
      </c>
      <c r="X91" s="154"/>
      <c r="Y91" s="165"/>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row>
    <row r="92" spans="1:50" s="44" customFormat="1" ht="40" customHeight="1">
      <c r="A92" s="98"/>
      <c r="B92" s="92"/>
      <c r="C92" s="93"/>
      <c r="D92" s="93"/>
      <c r="E92" s="94" t="s">
        <v>113</v>
      </c>
      <c r="F92" s="95"/>
      <c r="G92" s="96" t="s">
        <v>113</v>
      </c>
      <c r="H92" s="97"/>
      <c r="I92" s="127"/>
      <c r="J92" s="128" t="str">
        <f t="shared" si="6"/>
        <v>Fórmula</v>
      </c>
      <c r="K92" s="129" t="s">
        <v>113</v>
      </c>
      <c r="L92" s="127"/>
      <c r="M92" s="130" t="str">
        <f>IFERROR(CHOOSE(MATCH(K92,{"Coal","Diesel","Fuel oil","Kerosene","LPG","Natural gas","Wood deforested","Wood reforested","Other"},0),96.3,74.1,77.4,71.5,63.1,56.1,109.6,0,"Add details in last column"),"Fórmula")</f>
        <v>Fórmula</v>
      </c>
      <c r="N92" s="131" t="str">
        <f t="shared" si="7"/>
        <v>Fórmula</v>
      </c>
      <c r="O92" s="132"/>
      <c r="P92" s="133"/>
      <c r="Q92" s="154"/>
      <c r="R92" s="155"/>
      <c r="S92" s="156"/>
      <c r="T92" s="157"/>
      <c r="U92" s="158"/>
      <c r="V92" s="159"/>
      <c r="W92" s="131" t="str">
        <f t="shared" si="8"/>
        <v>Fórmula</v>
      </c>
      <c r="X92" s="154"/>
      <c r="Y92" s="165"/>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row>
    <row r="93" spans="1:50" s="44" customFormat="1" ht="40" customHeight="1">
      <c r="A93" s="98"/>
      <c r="B93" s="92"/>
      <c r="C93" s="93"/>
      <c r="D93" s="93"/>
      <c r="E93" s="94" t="s">
        <v>113</v>
      </c>
      <c r="F93" s="95"/>
      <c r="G93" s="96" t="s">
        <v>113</v>
      </c>
      <c r="H93" s="97"/>
      <c r="I93" s="127"/>
      <c r="J93" s="128" t="str">
        <f t="shared" si="6"/>
        <v>Fórmula</v>
      </c>
      <c r="K93" s="129" t="s">
        <v>113</v>
      </c>
      <c r="L93" s="127"/>
      <c r="M93" s="130" t="str">
        <f>IFERROR(CHOOSE(MATCH(K93,{"Coal","Diesel","Fuel oil","Kerosene","LPG","Natural gas","Wood deforested","Wood reforested","Other"},0),96.3,74.1,77.4,71.5,63.1,56.1,109.6,0,"Add details in last column"),"Fórmula")</f>
        <v>Fórmula</v>
      </c>
      <c r="N93" s="131" t="str">
        <f t="shared" si="7"/>
        <v>Fórmula</v>
      </c>
      <c r="O93" s="132"/>
      <c r="P93" s="133"/>
      <c r="Q93" s="154"/>
      <c r="R93" s="155"/>
      <c r="S93" s="156"/>
      <c r="T93" s="157"/>
      <c r="U93" s="158"/>
      <c r="V93" s="159"/>
      <c r="W93" s="131" t="str">
        <f t="shared" si="8"/>
        <v>Fórmula</v>
      </c>
      <c r="X93" s="154"/>
      <c r="Y93" s="165"/>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row>
    <row r="94" spans="1:50" s="45" customFormat="1" ht="40" customHeight="1">
      <c r="A94" s="98"/>
      <c r="B94" s="92"/>
      <c r="C94" s="93"/>
      <c r="D94" s="93"/>
      <c r="E94" s="94" t="s">
        <v>113</v>
      </c>
      <c r="F94" s="95"/>
      <c r="G94" s="96" t="s">
        <v>113</v>
      </c>
      <c r="H94" s="97"/>
      <c r="I94" s="127"/>
      <c r="J94" s="128" t="str">
        <f t="shared" si="6"/>
        <v>Fórmula</v>
      </c>
      <c r="K94" s="129" t="s">
        <v>113</v>
      </c>
      <c r="L94" s="127"/>
      <c r="M94" s="130" t="str">
        <f>IFERROR(CHOOSE(MATCH(K94,{"Coal","Diesel","Fuel oil","Kerosene","LPG","Natural gas","Wood deforested","Wood reforested","Other"},0),96.3,74.1,77.4,71.5,63.1,56.1,109.6,0,"Add details in last column"),"Fórmula")</f>
        <v>Fórmula</v>
      </c>
      <c r="N94" s="131" t="str">
        <f t="shared" si="7"/>
        <v>Fórmula</v>
      </c>
      <c r="O94" s="132"/>
      <c r="P94" s="133"/>
      <c r="Q94" s="154"/>
      <c r="R94" s="155"/>
      <c r="S94" s="156"/>
      <c r="T94" s="157"/>
      <c r="U94" s="158"/>
      <c r="V94" s="159"/>
      <c r="W94" s="131" t="str">
        <f t="shared" si="8"/>
        <v>Fórmula</v>
      </c>
      <c r="X94" s="154"/>
      <c r="Y94" s="165"/>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row>
    <row r="95" spans="1:50" s="45" customFormat="1" ht="40" customHeight="1">
      <c r="A95" s="98"/>
      <c r="B95" s="92"/>
      <c r="C95" s="93"/>
      <c r="D95" s="93"/>
      <c r="E95" s="94" t="s">
        <v>113</v>
      </c>
      <c r="F95" s="95"/>
      <c r="G95" s="96" t="s">
        <v>113</v>
      </c>
      <c r="H95" s="97"/>
      <c r="I95" s="127"/>
      <c r="J95" s="128" t="str">
        <f t="shared" si="6"/>
        <v>Fórmula</v>
      </c>
      <c r="K95" s="129" t="s">
        <v>113</v>
      </c>
      <c r="L95" s="127"/>
      <c r="M95" s="130" t="str">
        <f>IFERROR(CHOOSE(MATCH(K95,{"Coal","Diesel","Fuel oil","Kerosene","LPG","Natural gas","Wood deforested","Wood reforested","Other"},0),96.3,74.1,77.4,71.5,63.1,56.1,109.6,0,"Add details in last column"),"Fórmula")</f>
        <v>Fórmula</v>
      </c>
      <c r="N95" s="131" t="str">
        <f t="shared" si="7"/>
        <v>Fórmula</v>
      </c>
      <c r="O95" s="132"/>
      <c r="P95" s="133"/>
      <c r="Q95" s="154"/>
      <c r="R95" s="155"/>
      <c r="S95" s="156"/>
      <c r="T95" s="157"/>
      <c r="U95" s="158"/>
      <c r="V95" s="159"/>
      <c r="W95" s="131" t="str">
        <f t="shared" si="8"/>
        <v>Fórmula</v>
      </c>
      <c r="X95" s="154"/>
      <c r="Y95" s="165"/>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row>
    <row r="96" spans="1:50" s="45" customFormat="1" ht="40" customHeight="1">
      <c r="A96" s="98"/>
      <c r="B96" s="92"/>
      <c r="C96" s="93"/>
      <c r="D96" s="93"/>
      <c r="E96" s="94" t="s">
        <v>113</v>
      </c>
      <c r="F96" s="95"/>
      <c r="G96" s="96" t="s">
        <v>113</v>
      </c>
      <c r="H96" s="97"/>
      <c r="I96" s="127"/>
      <c r="J96" s="128" t="str">
        <f t="shared" si="6"/>
        <v>Fórmula</v>
      </c>
      <c r="K96" s="129" t="s">
        <v>113</v>
      </c>
      <c r="L96" s="127"/>
      <c r="M96" s="130" t="str">
        <f>IFERROR(CHOOSE(MATCH(K96,{"Coal","Diesel","Fuel oil","Kerosene","LPG","Natural gas","Wood deforested","Wood reforested","Other"},0),96.3,74.1,77.4,71.5,63.1,56.1,109.6,0,"Add details in last column"),"Fórmula")</f>
        <v>Fórmula</v>
      </c>
      <c r="N96" s="131" t="str">
        <f t="shared" si="7"/>
        <v>Fórmula</v>
      </c>
      <c r="O96" s="132"/>
      <c r="P96" s="133"/>
      <c r="Q96" s="154"/>
      <c r="R96" s="155"/>
      <c r="S96" s="156"/>
      <c r="T96" s="157"/>
      <c r="U96" s="158"/>
      <c r="V96" s="159"/>
      <c r="W96" s="131" t="str">
        <f t="shared" si="8"/>
        <v>Fórmula</v>
      </c>
      <c r="X96" s="154"/>
      <c r="Y96" s="165"/>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row>
    <row r="97" spans="1:50" s="45" customFormat="1" ht="40" customHeight="1">
      <c r="A97" s="98"/>
      <c r="B97" s="92"/>
      <c r="C97" s="93"/>
      <c r="D97" s="93"/>
      <c r="E97" s="94" t="s">
        <v>113</v>
      </c>
      <c r="F97" s="95"/>
      <c r="G97" s="96" t="s">
        <v>113</v>
      </c>
      <c r="H97" s="97"/>
      <c r="I97" s="127"/>
      <c r="J97" s="128" t="str">
        <f t="shared" si="6"/>
        <v>Fórmula</v>
      </c>
      <c r="K97" s="129" t="s">
        <v>113</v>
      </c>
      <c r="L97" s="127"/>
      <c r="M97" s="130" t="str">
        <f>IFERROR(CHOOSE(MATCH(K97,{"Coal","Diesel","Fuel oil","Kerosene","LPG","Natural gas","Wood deforested","Wood reforested","Other"},0),96.3,74.1,77.4,71.5,63.1,56.1,109.6,0,"Add details in last column"),"Fórmula")</f>
        <v>Fórmula</v>
      </c>
      <c r="N97" s="131" t="str">
        <f t="shared" si="7"/>
        <v>Fórmula</v>
      </c>
      <c r="O97" s="132"/>
      <c r="P97" s="133"/>
      <c r="Q97" s="154"/>
      <c r="R97" s="155"/>
      <c r="S97" s="156"/>
      <c r="T97" s="157"/>
      <c r="U97" s="158"/>
      <c r="V97" s="159"/>
      <c r="W97" s="131" t="str">
        <f t="shared" si="8"/>
        <v>Fórmula</v>
      </c>
      <c r="X97" s="154"/>
      <c r="Y97" s="165"/>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row>
    <row r="98" spans="1:50" s="45" customFormat="1" ht="40" customHeight="1">
      <c r="A98" s="98"/>
      <c r="B98" s="92"/>
      <c r="C98" s="93"/>
      <c r="D98" s="93"/>
      <c r="E98" s="94" t="s">
        <v>113</v>
      </c>
      <c r="F98" s="95"/>
      <c r="G98" s="96" t="s">
        <v>113</v>
      </c>
      <c r="H98" s="97"/>
      <c r="I98" s="127"/>
      <c r="J98" s="128" t="str">
        <f t="shared" si="6"/>
        <v>Fórmula</v>
      </c>
      <c r="K98" s="129" t="s">
        <v>113</v>
      </c>
      <c r="L98" s="127"/>
      <c r="M98" s="130" t="str">
        <f>IFERROR(CHOOSE(MATCH(K98,{"Coal","Diesel","Fuel oil","Kerosene","LPG","Natural gas","Wood deforested","Wood reforested","Other"},0),96.3,74.1,77.4,71.5,63.1,56.1,109.6,0,"Add details in last column"),"Fórmula")</f>
        <v>Fórmula</v>
      </c>
      <c r="N98" s="131" t="str">
        <f t="shared" si="7"/>
        <v>Fórmula</v>
      </c>
      <c r="O98" s="132"/>
      <c r="P98" s="133"/>
      <c r="Q98" s="154"/>
      <c r="R98" s="155"/>
      <c r="S98" s="156"/>
      <c r="T98" s="157"/>
      <c r="U98" s="158"/>
      <c r="V98" s="159"/>
      <c r="W98" s="131" t="str">
        <f t="shared" si="8"/>
        <v>Fórmula</v>
      </c>
      <c r="X98" s="154"/>
      <c r="Y98" s="165"/>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row>
    <row r="99" spans="1:50" s="45" customFormat="1" ht="40" customHeight="1">
      <c r="A99" s="98"/>
      <c r="B99" s="92"/>
      <c r="C99" s="93"/>
      <c r="D99" s="93"/>
      <c r="E99" s="94" t="s">
        <v>113</v>
      </c>
      <c r="F99" s="95"/>
      <c r="G99" s="96" t="s">
        <v>113</v>
      </c>
      <c r="H99" s="97"/>
      <c r="I99" s="127"/>
      <c r="J99" s="128" t="str">
        <f t="shared" si="6"/>
        <v>Fórmula</v>
      </c>
      <c r="K99" s="129" t="s">
        <v>113</v>
      </c>
      <c r="L99" s="127"/>
      <c r="M99" s="130" t="str">
        <f>IFERROR(CHOOSE(MATCH(K99,{"Coal","Diesel","Fuel oil","Kerosene","LPG","Natural gas","Wood deforested","Wood reforested","Other"},0),96.3,74.1,77.4,71.5,63.1,56.1,109.6,0,"Add details in last column"),"Fórmula")</f>
        <v>Fórmula</v>
      </c>
      <c r="N99" s="131" t="str">
        <f t="shared" si="7"/>
        <v>Fórmula</v>
      </c>
      <c r="O99" s="132"/>
      <c r="P99" s="133"/>
      <c r="Q99" s="154"/>
      <c r="R99" s="155"/>
      <c r="S99" s="156"/>
      <c r="T99" s="157"/>
      <c r="U99" s="158"/>
      <c r="V99" s="159"/>
      <c r="W99" s="131" t="str">
        <f t="shared" si="8"/>
        <v>Fórmula</v>
      </c>
      <c r="X99" s="154"/>
      <c r="Y99" s="165"/>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row>
    <row r="100" spans="1:50" s="44" customFormat="1" ht="40" customHeight="1">
      <c r="A100" s="98"/>
      <c r="B100" s="92"/>
      <c r="C100" s="93"/>
      <c r="D100" s="93"/>
      <c r="E100" s="94" t="s">
        <v>113</v>
      </c>
      <c r="F100" s="95"/>
      <c r="G100" s="96" t="s">
        <v>113</v>
      </c>
      <c r="H100" s="97"/>
      <c r="I100" s="127"/>
      <c r="J100" s="128" t="str">
        <f t="shared" si="6"/>
        <v>Fórmula</v>
      </c>
      <c r="K100" s="129" t="s">
        <v>113</v>
      </c>
      <c r="L100" s="127"/>
      <c r="M100" s="130" t="str">
        <f>IFERROR(CHOOSE(MATCH(K100,{"Coal","Diesel","Fuel oil","Kerosene","LPG","Natural gas","Wood deforested","Wood reforested","Other"},0),96.3,74.1,77.4,71.5,63.1,56.1,109.6,0,"Add details in last column"),"Fórmula")</f>
        <v>Fórmula</v>
      </c>
      <c r="N100" s="131" t="str">
        <f t="shared" si="7"/>
        <v>Fórmula</v>
      </c>
      <c r="O100" s="132"/>
      <c r="P100" s="133"/>
      <c r="Q100" s="154"/>
      <c r="R100" s="155"/>
      <c r="S100" s="156"/>
      <c r="T100" s="157"/>
      <c r="U100" s="158"/>
      <c r="V100" s="159"/>
      <c r="W100" s="131" t="str">
        <f t="shared" si="8"/>
        <v>Fórmula</v>
      </c>
      <c r="X100" s="154"/>
      <c r="Y100" s="165"/>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row>
    <row r="101" spans="1:50" s="44" customFormat="1" ht="40" customHeight="1">
      <c r="A101" s="98"/>
      <c r="B101" s="92"/>
      <c r="C101" s="93"/>
      <c r="D101" s="93"/>
      <c r="E101" s="94" t="s">
        <v>113</v>
      </c>
      <c r="F101" s="95"/>
      <c r="G101" s="96" t="s">
        <v>113</v>
      </c>
      <c r="H101" s="97"/>
      <c r="I101" s="127"/>
      <c r="J101" s="128" t="str">
        <f t="shared" si="6"/>
        <v>Fórmula</v>
      </c>
      <c r="K101" s="129" t="s">
        <v>113</v>
      </c>
      <c r="L101" s="127"/>
      <c r="M101" s="130" t="str">
        <f>IFERROR(CHOOSE(MATCH(K101,{"Coal","Diesel","Fuel oil","Kerosene","LPG","Natural gas","Wood deforested","Wood reforested","Other"},0),96.3,74.1,77.4,71.5,63.1,56.1,109.6,0,"Add details in last column"),"Fórmula")</f>
        <v>Fórmula</v>
      </c>
      <c r="N101" s="131" t="str">
        <f t="shared" si="7"/>
        <v>Fórmula</v>
      </c>
      <c r="O101" s="132"/>
      <c r="P101" s="133"/>
      <c r="Q101" s="154"/>
      <c r="R101" s="155"/>
      <c r="S101" s="156"/>
      <c r="T101" s="157"/>
      <c r="U101" s="158"/>
      <c r="V101" s="159"/>
      <c r="W101" s="131" t="str">
        <f t="shared" si="8"/>
        <v>Fórmula</v>
      </c>
      <c r="X101" s="154"/>
      <c r="Y101" s="165"/>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row>
    <row r="102" spans="1:50" s="44" customFormat="1" ht="40" customHeight="1">
      <c r="A102" s="98"/>
      <c r="B102" s="92"/>
      <c r="C102" s="93"/>
      <c r="D102" s="93"/>
      <c r="E102" s="94" t="s">
        <v>113</v>
      </c>
      <c r="F102" s="95"/>
      <c r="G102" s="96" t="s">
        <v>113</v>
      </c>
      <c r="H102" s="97"/>
      <c r="I102" s="127"/>
      <c r="J102" s="128" t="str">
        <f t="shared" si="6"/>
        <v>Fórmula</v>
      </c>
      <c r="K102" s="129" t="s">
        <v>113</v>
      </c>
      <c r="L102" s="127"/>
      <c r="M102" s="130" t="str">
        <f>IFERROR(CHOOSE(MATCH(K102,{"Coal","Diesel","Fuel oil","Kerosene","LPG","Natural gas","Wood deforested","Wood reforested","Other"},0),96.3,74.1,77.4,71.5,63.1,56.1,109.6,0,"Add details in last column"),"Fórmula")</f>
        <v>Fórmula</v>
      </c>
      <c r="N102" s="131" t="str">
        <f t="shared" si="7"/>
        <v>Fórmula</v>
      </c>
      <c r="O102" s="132"/>
      <c r="P102" s="133"/>
      <c r="Q102" s="154"/>
      <c r="R102" s="155"/>
      <c r="S102" s="156"/>
      <c r="T102" s="157"/>
      <c r="U102" s="158"/>
      <c r="V102" s="159"/>
      <c r="W102" s="131" t="str">
        <f t="shared" si="8"/>
        <v>Fórmula</v>
      </c>
      <c r="X102" s="154"/>
      <c r="Y102" s="165"/>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row>
    <row r="103" spans="1:50" s="44" customFormat="1" ht="40" customHeight="1">
      <c r="A103" s="98"/>
      <c r="B103" s="92"/>
      <c r="C103" s="93"/>
      <c r="D103" s="93"/>
      <c r="E103" s="94" t="s">
        <v>113</v>
      </c>
      <c r="F103" s="95"/>
      <c r="G103" s="96" t="s">
        <v>113</v>
      </c>
      <c r="H103" s="97"/>
      <c r="I103" s="127"/>
      <c r="J103" s="128" t="str">
        <f t="shared" si="6"/>
        <v>Fórmula</v>
      </c>
      <c r="K103" s="129" t="s">
        <v>113</v>
      </c>
      <c r="L103" s="127"/>
      <c r="M103" s="130" t="str">
        <f>IFERROR(CHOOSE(MATCH(K103,{"Coal","Diesel","Fuel oil","Kerosene","LPG","Natural gas","Wood deforested","Wood reforested","Other"},0),96.3,74.1,77.4,71.5,63.1,56.1,109.6,0,"Add details in last column"),"Fórmula")</f>
        <v>Fórmula</v>
      </c>
      <c r="N103" s="131" t="str">
        <f t="shared" si="7"/>
        <v>Fórmula</v>
      </c>
      <c r="O103" s="132"/>
      <c r="P103" s="133"/>
      <c r="Q103" s="154"/>
      <c r="R103" s="155"/>
      <c r="S103" s="156"/>
      <c r="T103" s="157"/>
      <c r="U103" s="158"/>
      <c r="V103" s="159"/>
      <c r="W103" s="131" t="str">
        <f t="shared" si="8"/>
        <v>Fórmula</v>
      </c>
      <c r="X103" s="154"/>
      <c r="Y103" s="165"/>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row>
    <row r="104" spans="1:50" s="44" customFormat="1" ht="40" customHeight="1">
      <c r="A104" s="98"/>
      <c r="B104" s="92"/>
      <c r="C104" s="93"/>
      <c r="D104" s="93"/>
      <c r="E104" s="94" t="s">
        <v>113</v>
      </c>
      <c r="F104" s="95"/>
      <c r="G104" s="96" t="s">
        <v>113</v>
      </c>
      <c r="H104" s="97"/>
      <c r="I104" s="127"/>
      <c r="J104" s="128" t="str">
        <f t="shared" si="6"/>
        <v>Fórmula</v>
      </c>
      <c r="K104" s="129" t="s">
        <v>113</v>
      </c>
      <c r="L104" s="127"/>
      <c r="M104" s="130" t="str">
        <f>IFERROR(CHOOSE(MATCH(K104,{"Coal","Diesel","Fuel oil","Kerosene","LPG","Natural gas","Wood deforested","Wood reforested","Other"},0),96.3,74.1,77.4,71.5,63.1,56.1,109.6,0,"Add details in last column"),"Fórmula")</f>
        <v>Fórmula</v>
      </c>
      <c r="N104" s="131" t="str">
        <f t="shared" si="7"/>
        <v>Fórmula</v>
      </c>
      <c r="O104" s="132"/>
      <c r="P104" s="133"/>
      <c r="Q104" s="154"/>
      <c r="R104" s="155"/>
      <c r="S104" s="156"/>
      <c r="T104" s="157"/>
      <c r="U104" s="158"/>
      <c r="V104" s="159"/>
      <c r="W104" s="131" t="str">
        <f t="shared" si="8"/>
        <v>Fórmula</v>
      </c>
      <c r="X104" s="154"/>
      <c r="Y104" s="165"/>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row>
    <row r="105" spans="1:50" s="44" customFormat="1" ht="40" customHeight="1">
      <c r="A105" s="98"/>
      <c r="B105" s="92"/>
      <c r="C105" s="93"/>
      <c r="D105" s="93"/>
      <c r="E105" s="94" t="s">
        <v>113</v>
      </c>
      <c r="F105" s="95"/>
      <c r="G105" s="96" t="s">
        <v>113</v>
      </c>
      <c r="H105" s="97"/>
      <c r="I105" s="127"/>
      <c r="J105" s="128" t="str">
        <f t="shared" si="6"/>
        <v>Fórmula</v>
      </c>
      <c r="K105" s="129" t="s">
        <v>113</v>
      </c>
      <c r="L105" s="127"/>
      <c r="M105" s="130" t="str">
        <f>IFERROR(CHOOSE(MATCH(K105,{"Coal","Diesel","Fuel oil","Kerosene","LPG","Natural gas","Wood deforested","Wood reforested","Other"},0),96.3,74.1,77.4,71.5,63.1,56.1,109.6,0,"Add details in last column"),"Fórmula")</f>
        <v>Fórmula</v>
      </c>
      <c r="N105" s="131" t="str">
        <f t="shared" si="7"/>
        <v>Fórmula</v>
      </c>
      <c r="O105" s="132"/>
      <c r="P105" s="133"/>
      <c r="Q105" s="154"/>
      <c r="R105" s="155"/>
      <c r="S105" s="156"/>
      <c r="T105" s="157"/>
      <c r="U105" s="158"/>
      <c r="V105" s="159"/>
      <c r="W105" s="131" t="str">
        <f t="shared" si="8"/>
        <v>Fórmula</v>
      </c>
      <c r="X105" s="154"/>
      <c r="Y105" s="165"/>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row>
    <row r="106" spans="1:50" s="45" customFormat="1" ht="40" customHeight="1">
      <c r="A106" s="98"/>
      <c r="B106" s="92"/>
      <c r="C106" s="93"/>
      <c r="D106" s="93"/>
      <c r="E106" s="94" t="s">
        <v>113</v>
      </c>
      <c r="F106" s="95"/>
      <c r="G106" s="96" t="s">
        <v>113</v>
      </c>
      <c r="H106" s="97"/>
      <c r="I106" s="127"/>
      <c r="J106" s="128" t="str">
        <f t="shared" si="6"/>
        <v>Fórmula</v>
      </c>
      <c r="K106" s="129" t="s">
        <v>113</v>
      </c>
      <c r="L106" s="127"/>
      <c r="M106" s="130" t="str">
        <f>IFERROR(CHOOSE(MATCH(K106,{"Coal","Diesel","Fuel oil","Kerosene","LPG","Natural gas","Wood deforested","Wood reforested","Other"},0),96.3,74.1,77.4,71.5,63.1,56.1,109.6,0,"Add details in last column"),"Fórmula")</f>
        <v>Fórmula</v>
      </c>
      <c r="N106" s="131" t="str">
        <f t="shared" si="7"/>
        <v>Fórmula</v>
      </c>
      <c r="O106" s="132"/>
      <c r="P106" s="133"/>
      <c r="Q106" s="154"/>
      <c r="R106" s="155"/>
      <c r="S106" s="156"/>
      <c r="T106" s="157"/>
      <c r="U106" s="158"/>
      <c r="V106" s="159"/>
      <c r="W106" s="131" t="str">
        <f t="shared" si="8"/>
        <v>Fórmula</v>
      </c>
      <c r="X106" s="154"/>
      <c r="Y106" s="165"/>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row>
    <row r="107" spans="1:50" s="45" customFormat="1" ht="40" customHeight="1">
      <c r="A107" s="98"/>
      <c r="B107" s="92"/>
      <c r="C107" s="93"/>
      <c r="D107" s="93"/>
      <c r="E107" s="94" t="s">
        <v>113</v>
      </c>
      <c r="F107" s="95"/>
      <c r="G107" s="96" t="s">
        <v>113</v>
      </c>
      <c r="H107" s="97"/>
      <c r="I107" s="127"/>
      <c r="J107" s="128" t="str">
        <f t="shared" ref="J107:J115" si="9">IF(H107*I107=0,"Fórmula",H107*I107)</f>
        <v>Fórmula</v>
      </c>
      <c r="K107" s="129" t="s">
        <v>113</v>
      </c>
      <c r="L107" s="127"/>
      <c r="M107" s="130" t="str">
        <f>IFERROR(CHOOSE(MATCH(K107,{"Coal","Diesel","Fuel oil","Kerosene","LPG","Natural gas","Wood deforested","Wood reforested","Other"},0),96.3,74.1,77.4,71.5,63.1,56.1,109.6,0,"Add details in last column"),"Fórmula")</f>
        <v>Fórmula</v>
      </c>
      <c r="N107" s="131" t="str">
        <f t="shared" ref="N107:N115" si="10">IFERROR(L107*M107/1000,"Fórmula")</f>
        <v>Fórmula</v>
      </c>
      <c r="O107" s="132"/>
      <c r="P107" s="133"/>
      <c r="Q107" s="154"/>
      <c r="R107" s="155"/>
      <c r="S107" s="156"/>
      <c r="T107" s="157"/>
      <c r="U107" s="158"/>
      <c r="V107" s="159"/>
      <c r="W107" s="131" t="str">
        <f t="shared" ref="W107:W115" si="11">IFERROR(U107/V107,"Fórmula")</f>
        <v>Fórmula</v>
      </c>
      <c r="X107" s="154"/>
      <c r="Y107" s="165"/>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row>
    <row r="108" spans="1:50" s="45" customFormat="1" ht="40" customHeight="1">
      <c r="A108" s="98"/>
      <c r="B108" s="92"/>
      <c r="C108" s="93"/>
      <c r="D108" s="93"/>
      <c r="E108" s="94" t="s">
        <v>113</v>
      </c>
      <c r="F108" s="95"/>
      <c r="G108" s="96" t="s">
        <v>113</v>
      </c>
      <c r="H108" s="97"/>
      <c r="I108" s="127"/>
      <c r="J108" s="128" t="str">
        <f t="shared" si="9"/>
        <v>Fórmula</v>
      </c>
      <c r="K108" s="129" t="s">
        <v>113</v>
      </c>
      <c r="L108" s="127"/>
      <c r="M108" s="130" t="str">
        <f>IFERROR(CHOOSE(MATCH(K108,{"Coal","Diesel","Fuel oil","Kerosene","LPG","Natural gas","Wood deforested","Wood reforested","Other"},0),96.3,74.1,77.4,71.5,63.1,56.1,109.6,0,"Add details in last column"),"Fórmula")</f>
        <v>Fórmula</v>
      </c>
      <c r="N108" s="131" t="str">
        <f t="shared" si="10"/>
        <v>Fórmula</v>
      </c>
      <c r="O108" s="132"/>
      <c r="P108" s="133"/>
      <c r="Q108" s="154"/>
      <c r="R108" s="155"/>
      <c r="S108" s="156"/>
      <c r="T108" s="157"/>
      <c r="U108" s="158"/>
      <c r="V108" s="159"/>
      <c r="W108" s="131" t="str">
        <f t="shared" si="11"/>
        <v>Fórmula</v>
      </c>
      <c r="X108" s="154"/>
      <c r="Y108" s="165"/>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row>
    <row r="109" spans="1:50" s="45" customFormat="1" ht="40" customHeight="1">
      <c r="A109" s="98"/>
      <c r="B109" s="92"/>
      <c r="C109" s="93"/>
      <c r="D109" s="93"/>
      <c r="E109" s="94" t="s">
        <v>113</v>
      </c>
      <c r="F109" s="95"/>
      <c r="G109" s="96" t="s">
        <v>113</v>
      </c>
      <c r="H109" s="97"/>
      <c r="I109" s="127"/>
      <c r="J109" s="128" t="str">
        <f t="shared" si="9"/>
        <v>Fórmula</v>
      </c>
      <c r="K109" s="129" t="s">
        <v>113</v>
      </c>
      <c r="L109" s="127"/>
      <c r="M109" s="130" t="str">
        <f>IFERROR(CHOOSE(MATCH(K109,{"Coal","Diesel","Fuel oil","Kerosene","LPG","Natural gas","Wood deforested","Wood reforested","Other"},0),96.3,74.1,77.4,71.5,63.1,56.1,109.6,0,"Add details in last column"),"Fórmula")</f>
        <v>Fórmula</v>
      </c>
      <c r="N109" s="131" t="str">
        <f t="shared" si="10"/>
        <v>Fórmula</v>
      </c>
      <c r="O109" s="132"/>
      <c r="P109" s="133"/>
      <c r="Q109" s="154"/>
      <c r="R109" s="155"/>
      <c r="S109" s="156"/>
      <c r="T109" s="157"/>
      <c r="U109" s="158"/>
      <c r="V109" s="159"/>
      <c r="W109" s="131" t="str">
        <f t="shared" si="11"/>
        <v>Fórmula</v>
      </c>
      <c r="X109" s="154"/>
      <c r="Y109" s="165"/>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row>
    <row r="110" spans="1:50" s="45" customFormat="1" ht="40" customHeight="1">
      <c r="A110" s="98"/>
      <c r="B110" s="92"/>
      <c r="C110" s="93"/>
      <c r="D110" s="93"/>
      <c r="E110" s="94" t="s">
        <v>113</v>
      </c>
      <c r="F110" s="95"/>
      <c r="G110" s="96" t="s">
        <v>113</v>
      </c>
      <c r="H110" s="97"/>
      <c r="I110" s="127"/>
      <c r="J110" s="128" t="str">
        <f t="shared" si="9"/>
        <v>Fórmula</v>
      </c>
      <c r="K110" s="129" t="s">
        <v>113</v>
      </c>
      <c r="L110" s="127"/>
      <c r="M110" s="130" t="str">
        <f>IFERROR(CHOOSE(MATCH(K110,{"Coal","Diesel","Fuel oil","Kerosene","LPG","Natural gas","Wood deforested","Wood reforested","Other"},0),96.3,74.1,77.4,71.5,63.1,56.1,109.6,0,"Add details in last column"),"Fórmula")</f>
        <v>Fórmula</v>
      </c>
      <c r="N110" s="131" t="str">
        <f t="shared" si="10"/>
        <v>Fórmula</v>
      </c>
      <c r="O110" s="132"/>
      <c r="P110" s="133"/>
      <c r="Q110" s="154"/>
      <c r="R110" s="155"/>
      <c r="S110" s="156"/>
      <c r="T110" s="157"/>
      <c r="U110" s="158"/>
      <c r="V110" s="159"/>
      <c r="W110" s="131" t="str">
        <f t="shared" si="11"/>
        <v>Fórmula</v>
      </c>
      <c r="X110" s="154"/>
      <c r="Y110" s="165"/>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row>
    <row r="111" spans="1:50" s="45" customFormat="1" ht="40" customHeight="1">
      <c r="A111" s="98"/>
      <c r="B111" s="92"/>
      <c r="C111" s="93"/>
      <c r="D111" s="93"/>
      <c r="E111" s="94" t="s">
        <v>113</v>
      </c>
      <c r="F111" s="95"/>
      <c r="G111" s="96" t="s">
        <v>113</v>
      </c>
      <c r="H111" s="97"/>
      <c r="I111" s="127"/>
      <c r="J111" s="128" t="str">
        <f t="shared" si="9"/>
        <v>Fórmula</v>
      </c>
      <c r="K111" s="129" t="s">
        <v>113</v>
      </c>
      <c r="L111" s="127"/>
      <c r="M111" s="130" t="str">
        <f>IFERROR(CHOOSE(MATCH(K111,{"Coal","Diesel","Fuel oil","Kerosene","LPG","Natural gas","Wood deforested","Wood reforested","Other"},0),96.3,74.1,77.4,71.5,63.1,56.1,109.6,0,"Add details in last column"),"Fórmula")</f>
        <v>Fórmula</v>
      </c>
      <c r="N111" s="131" t="str">
        <f t="shared" si="10"/>
        <v>Fórmula</v>
      </c>
      <c r="O111" s="132"/>
      <c r="P111" s="133"/>
      <c r="Q111" s="154"/>
      <c r="R111" s="155"/>
      <c r="S111" s="156"/>
      <c r="T111" s="157"/>
      <c r="U111" s="158"/>
      <c r="V111" s="159"/>
      <c r="W111" s="131" t="str">
        <f t="shared" si="11"/>
        <v>Fórmula</v>
      </c>
      <c r="X111" s="154"/>
      <c r="Y111" s="165"/>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row>
    <row r="112" spans="1:50" s="44" customFormat="1" ht="40" customHeight="1">
      <c r="A112" s="98"/>
      <c r="B112" s="92"/>
      <c r="C112" s="93"/>
      <c r="D112" s="93"/>
      <c r="E112" s="94" t="s">
        <v>113</v>
      </c>
      <c r="F112" s="95"/>
      <c r="G112" s="96" t="s">
        <v>113</v>
      </c>
      <c r="H112" s="97"/>
      <c r="I112" s="127"/>
      <c r="J112" s="128" t="str">
        <f t="shared" si="9"/>
        <v>Fórmula</v>
      </c>
      <c r="K112" s="129" t="s">
        <v>113</v>
      </c>
      <c r="L112" s="127"/>
      <c r="M112" s="130" t="str">
        <f>IFERROR(CHOOSE(MATCH(K112,{"Coal","Diesel","Fuel oil","Kerosene","LPG","Natural gas","Wood deforested","Wood reforested","Other"},0),96.3,74.1,77.4,71.5,63.1,56.1,109.6,0,"Add details in last column"),"Fórmula")</f>
        <v>Fórmula</v>
      </c>
      <c r="N112" s="131" t="str">
        <f t="shared" si="10"/>
        <v>Fórmula</v>
      </c>
      <c r="O112" s="132"/>
      <c r="P112" s="133"/>
      <c r="Q112" s="154"/>
      <c r="R112" s="155"/>
      <c r="S112" s="156"/>
      <c r="T112" s="157"/>
      <c r="U112" s="158"/>
      <c r="V112" s="159"/>
      <c r="W112" s="131" t="str">
        <f t="shared" si="11"/>
        <v>Fórmula</v>
      </c>
      <c r="X112" s="154"/>
      <c r="Y112" s="165"/>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row>
    <row r="113" spans="1:50" s="44" customFormat="1" ht="40" customHeight="1">
      <c r="A113" s="98"/>
      <c r="B113" s="92"/>
      <c r="C113" s="93"/>
      <c r="D113" s="93"/>
      <c r="E113" s="94" t="s">
        <v>113</v>
      </c>
      <c r="F113" s="95"/>
      <c r="G113" s="96" t="s">
        <v>113</v>
      </c>
      <c r="H113" s="97"/>
      <c r="I113" s="127"/>
      <c r="J113" s="128" t="str">
        <f t="shared" si="9"/>
        <v>Fórmula</v>
      </c>
      <c r="K113" s="129" t="s">
        <v>113</v>
      </c>
      <c r="L113" s="127"/>
      <c r="M113" s="130" t="str">
        <f>IFERROR(CHOOSE(MATCH(K113,{"Coal","Diesel","Fuel oil","Kerosene","LPG","Natural gas","Wood deforested","Wood reforested","Other"},0),96.3,74.1,77.4,71.5,63.1,56.1,109.6,0,"Add details in last column"),"Fórmula")</f>
        <v>Fórmula</v>
      </c>
      <c r="N113" s="131" t="str">
        <f t="shared" si="10"/>
        <v>Fórmula</v>
      </c>
      <c r="O113" s="132"/>
      <c r="P113" s="133"/>
      <c r="Q113" s="154"/>
      <c r="R113" s="155"/>
      <c r="S113" s="156"/>
      <c r="T113" s="157"/>
      <c r="U113" s="158"/>
      <c r="V113" s="159"/>
      <c r="W113" s="131" t="str">
        <f t="shared" si="11"/>
        <v>Fórmula</v>
      </c>
      <c r="X113" s="154"/>
      <c r="Y113" s="165"/>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row>
    <row r="114" spans="1:50" s="44" customFormat="1" ht="40" customHeight="1">
      <c r="A114" s="98"/>
      <c r="B114" s="92"/>
      <c r="C114" s="93"/>
      <c r="D114" s="93"/>
      <c r="E114" s="94" t="s">
        <v>113</v>
      </c>
      <c r="F114" s="95"/>
      <c r="G114" s="96" t="s">
        <v>113</v>
      </c>
      <c r="H114" s="97"/>
      <c r="I114" s="127"/>
      <c r="J114" s="128" t="str">
        <f t="shared" si="9"/>
        <v>Fórmula</v>
      </c>
      <c r="K114" s="129" t="s">
        <v>113</v>
      </c>
      <c r="L114" s="127"/>
      <c r="M114" s="130" t="str">
        <f>IFERROR(CHOOSE(MATCH(K114,{"Coal","Diesel","Fuel oil","Kerosene","LPG","Natural gas","Wood deforested","Wood reforested","Other"},0),96.3,74.1,77.4,71.5,63.1,56.1,109.6,0,"Add details in last column"),"Fórmula")</f>
        <v>Fórmula</v>
      </c>
      <c r="N114" s="131" t="str">
        <f t="shared" si="10"/>
        <v>Fórmula</v>
      </c>
      <c r="O114" s="132"/>
      <c r="P114" s="133"/>
      <c r="Q114" s="154"/>
      <c r="R114" s="155"/>
      <c r="S114" s="156"/>
      <c r="T114" s="157"/>
      <c r="U114" s="158"/>
      <c r="V114" s="159"/>
      <c r="W114" s="131" t="str">
        <f t="shared" si="11"/>
        <v>Fórmula</v>
      </c>
      <c r="X114" s="154"/>
      <c r="Y114" s="165"/>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row>
    <row r="115" spans="1:50" s="44" customFormat="1" ht="40" customHeight="1">
      <c r="A115" s="98"/>
      <c r="B115" s="92"/>
      <c r="C115" s="93"/>
      <c r="D115" s="93"/>
      <c r="E115" s="94" t="s">
        <v>113</v>
      </c>
      <c r="F115" s="95"/>
      <c r="G115" s="96" t="s">
        <v>113</v>
      </c>
      <c r="H115" s="97"/>
      <c r="I115" s="127"/>
      <c r="J115" s="128" t="str">
        <f t="shared" si="9"/>
        <v>Fórmula</v>
      </c>
      <c r="K115" s="129" t="s">
        <v>113</v>
      </c>
      <c r="L115" s="127"/>
      <c r="M115" s="130" t="str">
        <f>IFERROR(CHOOSE(MATCH(K115,{"Coal","Diesel","Fuel oil","Kerosene","LPG","Natural gas","Wood deforested","Wood reforested","Other"},0),96.3,74.1,77.4,71.5,63.1,56.1,109.6,0,"Add details in last column"),"Fórmula")</f>
        <v>Fórmula</v>
      </c>
      <c r="N115" s="131" t="str">
        <f t="shared" si="10"/>
        <v>Fórmula</v>
      </c>
      <c r="O115" s="132"/>
      <c r="P115" s="133"/>
      <c r="Q115" s="154"/>
      <c r="R115" s="155"/>
      <c r="S115" s="156"/>
      <c r="T115" s="157"/>
      <c r="U115" s="158"/>
      <c r="V115" s="159"/>
      <c r="W115" s="131" t="str">
        <f t="shared" si="11"/>
        <v>Fórmula</v>
      </c>
      <c r="X115" s="154"/>
      <c r="Y115" s="165"/>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row>
    <row r="116" spans="1:50" s="39" customFormat="1" ht="23.25" customHeight="1">
      <c r="A116" s="134"/>
      <c r="B116" s="166"/>
      <c r="C116" s="167"/>
      <c r="D116" s="135"/>
      <c r="E116" s="134"/>
      <c r="F116" s="167"/>
      <c r="G116" s="134"/>
      <c r="H116" s="104"/>
      <c r="I116" s="104"/>
      <c r="J116" s="168"/>
      <c r="K116" s="134"/>
      <c r="L116" s="134"/>
      <c r="M116" s="169"/>
      <c r="N116" s="134"/>
      <c r="O116" s="104"/>
      <c r="P116" s="104"/>
      <c r="Q116" s="134"/>
      <c r="R116" s="134"/>
      <c r="S116" s="134"/>
      <c r="T116" s="134"/>
      <c r="U116" s="134"/>
      <c r="V116" s="134"/>
      <c r="W116" s="134"/>
      <c r="X116" s="135"/>
      <c r="Y116" s="135"/>
      <c r="Z116" s="134"/>
      <c r="AA116" s="134"/>
      <c r="AB116" s="134"/>
      <c r="AC116" s="134"/>
      <c r="AD116" s="134"/>
      <c r="AE116" s="134"/>
    </row>
    <row r="117" spans="1:50" s="39" customFormat="1">
      <c r="A117" s="134"/>
      <c r="B117" s="166"/>
      <c r="C117" s="167"/>
      <c r="D117" s="135"/>
      <c r="E117" s="134"/>
      <c r="F117" s="167"/>
      <c r="G117" s="134"/>
      <c r="H117" s="104"/>
      <c r="I117" s="104"/>
      <c r="J117" s="168"/>
      <c r="K117" s="134"/>
      <c r="L117" s="134"/>
      <c r="M117" s="169"/>
      <c r="N117" s="134"/>
      <c r="O117" s="104"/>
      <c r="P117" s="104"/>
      <c r="Q117" s="134"/>
      <c r="R117" s="134"/>
      <c r="S117" s="134"/>
      <c r="T117" s="134"/>
      <c r="U117" s="134"/>
      <c r="V117" s="134"/>
      <c r="W117" s="134"/>
      <c r="X117" s="135"/>
      <c r="Y117" s="135"/>
      <c r="Z117" s="134"/>
      <c r="AA117" s="134"/>
      <c r="AB117" s="134"/>
      <c r="AC117" s="134"/>
      <c r="AD117" s="134"/>
      <c r="AE117" s="134"/>
    </row>
    <row r="118" spans="1:50" s="39" customFormat="1">
      <c r="A118" s="134"/>
      <c r="B118" s="166"/>
      <c r="C118" s="167"/>
      <c r="D118" s="135"/>
      <c r="E118" s="134"/>
      <c r="F118" s="167"/>
      <c r="G118" s="134"/>
      <c r="H118" s="104"/>
      <c r="I118" s="104"/>
      <c r="J118" s="168"/>
      <c r="K118" s="134"/>
      <c r="L118" s="134"/>
      <c r="M118" s="169"/>
      <c r="N118" s="134"/>
      <c r="O118" s="104"/>
      <c r="P118" s="104"/>
      <c r="Q118" s="134"/>
      <c r="R118" s="134"/>
      <c r="S118" s="134"/>
      <c r="T118" s="134"/>
      <c r="U118" s="134"/>
      <c r="V118" s="134"/>
      <c r="W118" s="134"/>
      <c r="X118" s="135"/>
      <c r="Y118" s="135"/>
      <c r="Z118" s="134"/>
      <c r="AA118" s="134"/>
      <c r="AB118" s="134"/>
      <c r="AC118" s="134"/>
      <c r="AD118" s="134"/>
      <c r="AE118" s="134"/>
    </row>
    <row r="119" spans="1:50" s="39" customFormat="1">
      <c r="A119" s="134"/>
      <c r="B119" s="166"/>
      <c r="C119" s="167"/>
      <c r="D119" s="135"/>
      <c r="E119" s="134"/>
      <c r="F119" s="167"/>
      <c r="G119" s="134"/>
      <c r="H119" s="104"/>
      <c r="I119" s="104"/>
      <c r="J119" s="168"/>
      <c r="K119" s="134"/>
      <c r="L119" s="134"/>
      <c r="M119" s="169"/>
      <c r="N119" s="134"/>
      <c r="O119" s="104"/>
      <c r="P119" s="104"/>
      <c r="Q119" s="134"/>
      <c r="R119" s="134"/>
      <c r="S119" s="134"/>
      <c r="T119" s="134"/>
      <c r="U119" s="134"/>
      <c r="V119" s="134"/>
      <c r="W119" s="134"/>
      <c r="X119" s="135"/>
      <c r="Y119" s="135"/>
      <c r="Z119" s="134"/>
      <c r="AA119" s="134"/>
      <c r="AB119" s="134"/>
      <c r="AC119" s="134"/>
      <c r="AD119" s="134"/>
      <c r="AE119" s="134"/>
    </row>
    <row r="120" spans="1:50" s="39" customFormat="1">
      <c r="A120" s="134"/>
      <c r="B120" s="166"/>
      <c r="C120" s="167"/>
      <c r="D120" s="135"/>
      <c r="E120" s="134"/>
      <c r="F120" s="167"/>
      <c r="G120" s="134"/>
      <c r="H120" s="104"/>
      <c r="I120" s="104"/>
      <c r="J120" s="168"/>
      <c r="K120" s="134"/>
      <c r="L120" s="134"/>
      <c r="M120" s="169"/>
      <c r="N120" s="134"/>
      <c r="O120" s="104"/>
      <c r="P120" s="104"/>
      <c r="Q120" s="134"/>
      <c r="R120" s="134"/>
      <c r="S120" s="134"/>
      <c r="T120" s="134"/>
      <c r="U120" s="134"/>
      <c r="V120" s="134"/>
      <c r="W120" s="134"/>
      <c r="X120" s="135"/>
      <c r="Y120" s="135"/>
      <c r="Z120" s="134"/>
      <c r="AA120" s="134"/>
      <c r="AB120" s="134"/>
      <c r="AC120" s="134"/>
      <c r="AD120" s="134"/>
      <c r="AE120" s="134"/>
    </row>
    <row r="121" spans="1:50" s="39" customFormat="1">
      <c r="A121" s="134"/>
      <c r="B121" s="166"/>
      <c r="C121" s="167"/>
      <c r="D121" s="135"/>
      <c r="E121" s="134"/>
      <c r="F121" s="167"/>
      <c r="G121" s="134"/>
      <c r="H121" s="104"/>
      <c r="I121" s="104"/>
      <c r="J121" s="168"/>
      <c r="K121" s="134"/>
      <c r="L121" s="134"/>
      <c r="M121" s="169"/>
      <c r="N121" s="134"/>
      <c r="O121" s="104"/>
      <c r="P121" s="104"/>
      <c r="Q121" s="134"/>
      <c r="R121" s="134"/>
      <c r="S121" s="134"/>
      <c r="T121" s="134"/>
      <c r="U121" s="134"/>
      <c r="V121" s="134"/>
      <c r="W121" s="134"/>
      <c r="X121" s="135"/>
      <c r="Y121" s="135"/>
      <c r="Z121" s="134"/>
      <c r="AA121" s="134"/>
      <c r="AB121" s="134"/>
      <c r="AC121" s="134"/>
      <c r="AD121" s="134"/>
      <c r="AE121" s="134"/>
    </row>
    <row r="122" spans="1:50" s="39" customFormat="1">
      <c r="A122" s="134"/>
      <c r="B122" s="166"/>
      <c r="C122" s="167"/>
      <c r="D122" s="135"/>
      <c r="E122" s="134"/>
      <c r="F122" s="167"/>
      <c r="G122" s="134"/>
      <c r="H122" s="104"/>
      <c r="I122" s="104"/>
      <c r="J122" s="168"/>
      <c r="K122" s="134"/>
      <c r="L122" s="134"/>
      <c r="M122" s="169"/>
      <c r="N122" s="134"/>
      <c r="O122" s="104"/>
      <c r="P122" s="104"/>
      <c r="Q122" s="134"/>
      <c r="R122" s="134"/>
      <c r="S122" s="134"/>
      <c r="T122" s="134"/>
      <c r="U122" s="134"/>
      <c r="V122" s="134"/>
      <c r="W122" s="134"/>
      <c r="X122" s="135"/>
      <c r="Y122" s="135"/>
      <c r="Z122" s="134"/>
      <c r="AA122" s="134"/>
      <c r="AB122" s="134"/>
      <c r="AC122" s="134"/>
      <c r="AD122" s="134"/>
      <c r="AE122" s="134"/>
    </row>
    <row r="123" spans="1:50" s="39" customFormat="1">
      <c r="A123" s="134"/>
      <c r="B123" s="166"/>
      <c r="C123" s="167"/>
      <c r="D123" s="135"/>
      <c r="E123" s="134"/>
      <c r="F123" s="167"/>
      <c r="G123" s="134"/>
      <c r="H123" s="104"/>
      <c r="I123" s="104"/>
      <c r="J123" s="168"/>
      <c r="K123" s="134"/>
      <c r="L123" s="134"/>
      <c r="M123" s="169"/>
      <c r="N123" s="134"/>
      <c r="O123" s="104"/>
      <c r="P123" s="104"/>
      <c r="Q123" s="134"/>
      <c r="R123" s="134"/>
      <c r="S123" s="134"/>
      <c r="T123" s="134"/>
      <c r="U123" s="134"/>
      <c r="V123" s="134"/>
      <c r="W123" s="134"/>
      <c r="X123" s="135"/>
      <c r="Y123" s="135"/>
      <c r="Z123" s="134"/>
      <c r="AA123" s="134"/>
      <c r="AB123" s="134"/>
      <c r="AC123" s="134"/>
      <c r="AD123" s="134"/>
      <c r="AE123" s="134"/>
    </row>
    <row r="124" spans="1:50" s="39" customFormat="1">
      <c r="A124" s="134"/>
      <c r="B124" s="166"/>
      <c r="C124" s="167"/>
      <c r="D124" s="135"/>
      <c r="E124" s="134"/>
      <c r="F124" s="167"/>
      <c r="G124" s="134"/>
      <c r="H124" s="104"/>
      <c r="I124" s="104"/>
      <c r="J124" s="168"/>
      <c r="K124" s="134"/>
      <c r="L124" s="134"/>
      <c r="M124" s="169"/>
      <c r="N124" s="134"/>
      <c r="O124" s="104"/>
      <c r="P124" s="104"/>
      <c r="Q124" s="134"/>
      <c r="R124" s="134"/>
      <c r="S124" s="134"/>
      <c r="T124" s="134"/>
      <c r="U124" s="134"/>
      <c r="V124" s="134"/>
      <c r="W124" s="134"/>
      <c r="X124" s="135"/>
      <c r="Y124" s="135"/>
      <c r="Z124" s="134"/>
      <c r="AA124" s="134"/>
      <c r="AB124" s="134"/>
      <c r="AC124" s="134"/>
      <c r="AD124" s="134"/>
      <c r="AE124" s="134"/>
    </row>
    <row r="125" spans="1:50" s="39" customFormat="1">
      <c r="A125" s="134"/>
      <c r="B125" s="166"/>
      <c r="C125" s="167"/>
      <c r="D125" s="135"/>
      <c r="E125" s="134"/>
      <c r="F125" s="167"/>
      <c r="G125" s="134"/>
      <c r="H125" s="104"/>
      <c r="I125" s="104"/>
      <c r="J125" s="168"/>
      <c r="K125" s="134"/>
      <c r="L125" s="134"/>
      <c r="M125" s="169"/>
      <c r="N125" s="134"/>
      <c r="O125" s="104"/>
      <c r="P125" s="104"/>
      <c r="Q125" s="134"/>
      <c r="R125" s="134"/>
      <c r="S125" s="134"/>
      <c r="T125" s="134"/>
      <c r="U125" s="134"/>
      <c r="V125" s="134"/>
      <c r="W125" s="134"/>
      <c r="X125" s="135"/>
      <c r="Y125" s="135"/>
      <c r="Z125" s="134"/>
      <c r="AA125" s="134"/>
      <c r="AB125" s="134"/>
      <c r="AC125" s="134"/>
      <c r="AD125" s="134"/>
      <c r="AE125" s="134"/>
    </row>
    <row r="126" spans="1:50" s="39" customFormat="1">
      <c r="A126" s="134"/>
      <c r="B126" s="166"/>
      <c r="C126" s="167"/>
      <c r="D126" s="135"/>
      <c r="E126" s="134"/>
      <c r="F126" s="167"/>
      <c r="G126" s="134"/>
      <c r="H126" s="104"/>
      <c r="I126" s="104"/>
      <c r="J126" s="168"/>
      <c r="K126" s="134"/>
      <c r="L126" s="134"/>
      <c r="M126" s="169"/>
      <c r="N126" s="134"/>
      <c r="O126" s="104"/>
      <c r="P126" s="104"/>
      <c r="Q126" s="134"/>
      <c r="R126" s="134"/>
      <c r="S126" s="134"/>
      <c r="T126" s="134"/>
      <c r="U126" s="134"/>
      <c r="V126" s="134"/>
      <c r="W126" s="134"/>
      <c r="X126" s="135"/>
      <c r="Y126" s="135"/>
      <c r="Z126" s="134"/>
      <c r="AA126" s="134"/>
      <c r="AB126" s="134"/>
      <c r="AC126" s="134"/>
      <c r="AD126" s="134"/>
      <c r="AE126" s="134"/>
    </row>
    <row r="127" spans="1:50" s="39" customFormat="1">
      <c r="A127" s="134"/>
      <c r="B127" s="166"/>
      <c r="C127" s="167"/>
      <c r="D127" s="135"/>
      <c r="E127" s="134"/>
      <c r="F127" s="167"/>
      <c r="G127" s="134"/>
      <c r="H127" s="104"/>
      <c r="I127" s="104"/>
      <c r="J127" s="168"/>
      <c r="K127" s="134"/>
      <c r="L127" s="134"/>
      <c r="M127" s="169"/>
      <c r="N127" s="134"/>
      <c r="O127" s="104"/>
      <c r="P127" s="104"/>
      <c r="Q127" s="134"/>
      <c r="R127" s="134"/>
      <c r="S127" s="134"/>
      <c r="T127" s="134"/>
      <c r="U127" s="134"/>
      <c r="V127" s="134"/>
      <c r="W127" s="134"/>
      <c r="X127" s="135"/>
      <c r="Y127" s="135"/>
      <c r="Z127" s="134"/>
      <c r="AA127" s="134"/>
      <c r="AB127" s="134"/>
      <c r="AC127" s="134"/>
      <c r="AD127" s="134"/>
      <c r="AE127" s="134"/>
    </row>
    <row r="128" spans="1:50" s="39" customFormat="1">
      <c r="A128" s="134"/>
      <c r="B128" s="166"/>
      <c r="C128" s="167"/>
      <c r="D128" s="135"/>
      <c r="E128" s="134"/>
      <c r="F128" s="167"/>
      <c r="G128" s="134"/>
      <c r="H128" s="104"/>
      <c r="I128" s="104"/>
      <c r="J128" s="168"/>
      <c r="K128" s="134"/>
      <c r="L128" s="134"/>
      <c r="M128" s="169"/>
      <c r="N128" s="134"/>
      <c r="O128" s="104"/>
      <c r="P128" s="104"/>
      <c r="Q128" s="134"/>
      <c r="R128" s="134"/>
      <c r="S128" s="134"/>
      <c r="T128" s="134"/>
      <c r="U128" s="134"/>
      <c r="V128" s="134"/>
      <c r="W128" s="134"/>
      <c r="X128" s="135"/>
      <c r="Y128" s="135"/>
      <c r="Z128" s="134"/>
      <c r="AA128" s="134"/>
      <c r="AB128" s="134"/>
      <c r="AC128" s="134"/>
      <c r="AD128" s="134"/>
      <c r="AE128" s="134"/>
    </row>
    <row r="129" spans="1:31" s="39" customFormat="1">
      <c r="A129" s="134"/>
      <c r="B129" s="166"/>
      <c r="C129" s="167"/>
      <c r="D129" s="135"/>
      <c r="E129" s="134"/>
      <c r="F129" s="167"/>
      <c r="G129" s="134"/>
      <c r="H129" s="104"/>
      <c r="I129" s="104"/>
      <c r="J129" s="168"/>
      <c r="K129" s="134"/>
      <c r="L129" s="134"/>
      <c r="M129" s="169"/>
      <c r="N129" s="134"/>
      <c r="O129" s="104"/>
      <c r="P129" s="104"/>
      <c r="Q129" s="134"/>
      <c r="R129" s="134"/>
      <c r="S129" s="134"/>
      <c r="T129" s="134"/>
      <c r="U129" s="134"/>
      <c r="V129" s="134"/>
      <c r="W129" s="134"/>
      <c r="X129" s="135"/>
      <c r="Y129" s="135"/>
      <c r="Z129" s="134"/>
      <c r="AA129" s="134"/>
      <c r="AB129" s="134"/>
      <c r="AC129" s="134"/>
      <c r="AD129" s="134"/>
      <c r="AE129" s="134"/>
    </row>
    <row r="130" spans="1:31" s="39" customFormat="1">
      <c r="A130" s="134"/>
      <c r="B130" s="166"/>
      <c r="C130" s="167"/>
      <c r="D130" s="135"/>
      <c r="E130" s="134"/>
      <c r="F130" s="167"/>
      <c r="G130" s="134"/>
      <c r="H130" s="104"/>
      <c r="I130" s="104"/>
      <c r="J130" s="168"/>
      <c r="K130" s="134"/>
      <c r="L130" s="134"/>
      <c r="M130" s="169"/>
      <c r="N130" s="134"/>
      <c r="O130" s="104"/>
      <c r="P130" s="104"/>
      <c r="Q130" s="134"/>
      <c r="R130" s="134"/>
      <c r="S130" s="134"/>
      <c r="T130" s="134"/>
      <c r="U130" s="134"/>
      <c r="V130" s="134"/>
      <c r="W130" s="134"/>
      <c r="X130" s="135"/>
      <c r="Y130" s="135"/>
      <c r="Z130" s="134"/>
      <c r="AA130" s="134"/>
      <c r="AB130" s="134"/>
      <c r="AC130" s="134"/>
      <c r="AD130" s="134"/>
      <c r="AE130" s="134"/>
    </row>
    <row r="131" spans="1:31" s="39" customFormat="1">
      <c r="A131" s="134"/>
      <c r="B131" s="166"/>
      <c r="C131" s="167"/>
      <c r="D131" s="135"/>
      <c r="E131" s="134"/>
      <c r="F131" s="167"/>
      <c r="G131" s="134"/>
      <c r="H131" s="104"/>
      <c r="I131" s="104"/>
      <c r="J131" s="168"/>
      <c r="K131" s="134"/>
      <c r="L131" s="134"/>
      <c r="M131" s="169"/>
      <c r="N131" s="134"/>
      <c r="O131" s="104"/>
      <c r="P131" s="104"/>
      <c r="Q131" s="134"/>
      <c r="R131" s="134"/>
      <c r="S131" s="134"/>
      <c r="T131" s="134"/>
      <c r="U131" s="134"/>
      <c r="V131" s="134"/>
      <c r="W131" s="134"/>
      <c r="X131" s="135"/>
      <c r="Y131" s="135"/>
      <c r="Z131" s="134"/>
      <c r="AA131" s="134"/>
      <c r="AB131" s="134"/>
      <c r="AC131" s="134"/>
      <c r="AD131" s="134"/>
      <c r="AE131" s="134"/>
    </row>
    <row r="132" spans="1:31" s="39" customFormat="1">
      <c r="A132" s="134"/>
      <c r="B132" s="166"/>
      <c r="C132" s="167"/>
      <c r="D132" s="135"/>
      <c r="E132" s="134"/>
      <c r="F132" s="167"/>
      <c r="G132" s="134"/>
      <c r="H132" s="104"/>
      <c r="I132" s="104"/>
      <c r="J132" s="168"/>
      <c r="K132" s="134"/>
      <c r="L132" s="134"/>
      <c r="M132" s="169"/>
      <c r="N132" s="134"/>
      <c r="O132" s="104"/>
      <c r="P132" s="104"/>
      <c r="Q132" s="134"/>
      <c r="R132" s="134"/>
      <c r="S132" s="134"/>
      <c r="T132" s="134"/>
      <c r="U132" s="134"/>
      <c r="V132" s="134"/>
      <c r="W132" s="134"/>
      <c r="X132" s="135"/>
      <c r="Y132" s="135"/>
      <c r="Z132" s="134"/>
      <c r="AA132" s="134"/>
      <c r="AB132" s="134"/>
      <c r="AC132" s="134"/>
      <c r="AD132" s="134"/>
      <c r="AE132" s="134"/>
    </row>
    <row r="133" spans="1:31" s="39" customFormat="1">
      <c r="A133" s="134"/>
      <c r="B133" s="166"/>
      <c r="C133" s="167"/>
      <c r="D133" s="135"/>
      <c r="E133" s="134"/>
      <c r="F133" s="167"/>
      <c r="G133" s="134"/>
      <c r="H133" s="104"/>
      <c r="I133" s="104"/>
      <c r="J133" s="168"/>
      <c r="K133" s="134"/>
      <c r="L133" s="134"/>
      <c r="M133" s="169"/>
      <c r="N133" s="134"/>
      <c r="O133" s="104"/>
      <c r="P133" s="104"/>
      <c r="Q133" s="134"/>
      <c r="R133" s="134"/>
      <c r="S133" s="134"/>
      <c r="T133" s="134"/>
      <c r="U133" s="134"/>
      <c r="V133" s="134"/>
      <c r="W133" s="134"/>
      <c r="X133" s="135"/>
      <c r="Y133" s="135"/>
      <c r="Z133" s="134"/>
      <c r="AA133" s="134"/>
      <c r="AB133" s="134"/>
      <c r="AC133" s="134"/>
      <c r="AD133" s="134"/>
      <c r="AE133" s="134"/>
    </row>
    <row r="134" spans="1:31" s="39" customFormat="1">
      <c r="A134" s="134"/>
      <c r="B134" s="166"/>
      <c r="C134" s="167"/>
      <c r="D134" s="135"/>
      <c r="E134" s="134"/>
      <c r="F134" s="167"/>
      <c r="G134" s="134"/>
      <c r="H134" s="104"/>
      <c r="I134" s="104"/>
      <c r="J134" s="168"/>
      <c r="K134" s="134"/>
      <c r="L134" s="134"/>
      <c r="M134" s="169"/>
      <c r="N134" s="134"/>
      <c r="O134" s="104"/>
      <c r="P134" s="104"/>
      <c r="Q134" s="134"/>
      <c r="R134" s="134"/>
      <c r="S134" s="134"/>
      <c r="T134" s="134"/>
      <c r="U134" s="134"/>
      <c r="V134" s="134"/>
      <c r="W134" s="134"/>
      <c r="X134" s="135"/>
      <c r="Y134" s="135"/>
      <c r="Z134" s="134"/>
      <c r="AA134" s="134"/>
      <c r="AB134" s="134"/>
      <c r="AC134" s="134"/>
      <c r="AD134" s="134"/>
      <c r="AE134" s="134"/>
    </row>
    <row r="135" spans="1:31" s="39" customFormat="1">
      <c r="A135" s="134"/>
      <c r="B135" s="166"/>
      <c r="C135" s="167"/>
      <c r="D135" s="135"/>
      <c r="E135" s="134"/>
      <c r="F135" s="167"/>
      <c r="G135" s="134"/>
      <c r="H135" s="104"/>
      <c r="I135" s="104"/>
      <c r="J135" s="168"/>
      <c r="K135" s="134"/>
      <c r="L135" s="134"/>
      <c r="M135" s="169"/>
      <c r="N135" s="134"/>
      <c r="O135" s="104"/>
      <c r="P135" s="104"/>
      <c r="Q135" s="134"/>
      <c r="R135" s="134"/>
      <c r="S135" s="134"/>
      <c r="T135" s="134"/>
      <c r="U135" s="134"/>
      <c r="V135" s="134"/>
      <c r="W135" s="134"/>
      <c r="X135" s="135"/>
      <c r="Y135" s="135"/>
      <c r="Z135" s="134"/>
      <c r="AA135" s="134"/>
      <c r="AB135" s="134"/>
      <c r="AC135" s="134"/>
      <c r="AD135" s="134"/>
      <c r="AE135" s="134"/>
    </row>
    <row r="136" spans="1:31" s="39" customFormat="1">
      <c r="A136" s="134"/>
      <c r="B136" s="166"/>
      <c r="C136" s="167"/>
      <c r="D136" s="135"/>
      <c r="E136" s="134"/>
      <c r="F136" s="167"/>
      <c r="G136" s="134"/>
      <c r="H136" s="104"/>
      <c r="I136" s="104"/>
      <c r="J136" s="168"/>
      <c r="K136" s="134"/>
      <c r="L136" s="134"/>
      <c r="M136" s="169"/>
      <c r="N136" s="134"/>
      <c r="O136" s="104"/>
      <c r="P136" s="104"/>
      <c r="Q136" s="134"/>
      <c r="R136" s="134"/>
      <c r="S136" s="134"/>
      <c r="T136" s="134"/>
      <c r="U136" s="134"/>
      <c r="V136" s="134"/>
      <c r="W136" s="134"/>
      <c r="X136" s="135"/>
      <c r="Y136" s="135"/>
      <c r="Z136" s="134"/>
      <c r="AA136" s="134"/>
      <c r="AB136" s="134"/>
      <c r="AC136" s="134"/>
      <c r="AD136" s="134"/>
      <c r="AE136" s="134"/>
    </row>
    <row r="137" spans="1:31" s="39" customFormat="1">
      <c r="A137" s="134"/>
      <c r="B137" s="166"/>
      <c r="C137" s="167"/>
      <c r="D137" s="135"/>
      <c r="E137" s="134"/>
      <c r="F137" s="167"/>
      <c r="G137" s="134"/>
      <c r="H137" s="104"/>
      <c r="I137" s="104"/>
      <c r="J137" s="168"/>
      <c r="K137" s="134"/>
      <c r="L137" s="134"/>
      <c r="M137" s="169"/>
      <c r="N137" s="134"/>
      <c r="O137" s="104"/>
      <c r="P137" s="104"/>
      <c r="Q137" s="134"/>
      <c r="R137" s="134"/>
      <c r="S137" s="134"/>
      <c r="T137" s="134"/>
      <c r="U137" s="134"/>
      <c r="V137" s="134"/>
      <c r="W137" s="134"/>
      <c r="X137" s="135"/>
      <c r="Y137" s="135"/>
      <c r="Z137" s="134"/>
      <c r="AA137" s="134"/>
      <c r="AB137" s="134"/>
      <c r="AC137" s="134"/>
      <c r="AD137" s="134"/>
      <c r="AE137" s="134"/>
    </row>
    <row r="138" spans="1:31" s="39" customFormat="1">
      <c r="A138" s="134"/>
      <c r="B138" s="166"/>
      <c r="C138" s="167"/>
      <c r="D138" s="135"/>
      <c r="E138" s="134"/>
      <c r="F138" s="167"/>
      <c r="G138" s="134"/>
      <c r="H138" s="104"/>
      <c r="I138" s="104"/>
      <c r="J138" s="168"/>
      <c r="K138" s="134"/>
      <c r="L138" s="134"/>
      <c r="M138" s="169"/>
      <c r="N138" s="134"/>
      <c r="O138" s="104"/>
      <c r="P138" s="104"/>
      <c r="Q138" s="134"/>
      <c r="R138" s="134"/>
      <c r="S138" s="134"/>
      <c r="T138" s="134"/>
      <c r="U138" s="134"/>
      <c r="V138" s="134"/>
      <c r="W138" s="134"/>
      <c r="X138" s="135"/>
      <c r="Y138" s="135"/>
      <c r="Z138" s="134"/>
      <c r="AA138" s="134"/>
      <c r="AB138" s="134"/>
      <c r="AC138" s="134"/>
      <c r="AD138" s="134"/>
      <c r="AE138" s="134"/>
    </row>
    <row r="139" spans="1:31" s="39" customFormat="1">
      <c r="A139" s="134"/>
      <c r="B139" s="166"/>
      <c r="C139" s="167"/>
      <c r="D139" s="135"/>
      <c r="E139" s="134"/>
      <c r="F139" s="167"/>
      <c r="G139" s="134"/>
      <c r="H139" s="104"/>
      <c r="I139" s="104"/>
      <c r="J139" s="168"/>
      <c r="K139" s="134"/>
      <c r="L139" s="134"/>
      <c r="M139" s="169"/>
      <c r="N139" s="134"/>
      <c r="O139" s="104"/>
      <c r="P139" s="104"/>
      <c r="Q139" s="134"/>
      <c r="R139" s="134"/>
      <c r="S139" s="134"/>
      <c r="T139" s="134"/>
      <c r="U139" s="134"/>
      <c r="V139" s="134"/>
      <c r="W139" s="134"/>
      <c r="X139" s="135"/>
      <c r="Y139" s="135"/>
      <c r="Z139" s="134"/>
      <c r="AA139" s="134"/>
      <c r="AB139" s="134"/>
      <c r="AC139" s="134"/>
      <c r="AD139" s="134"/>
      <c r="AE139" s="134"/>
    </row>
    <row r="140" spans="1:31" s="39" customFormat="1">
      <c r="A140" s="134"/>
      <c r="B140" s="166"/>
      <c r="C140" s="167"/>
      <c r="D140" s="135"/>
      <c r="E140" s="134"/>
      <c r="F140" s="167"/>
      <c r="G140" s="134"/>
      <c r="H140" s="104"/>
      <c r="I140" s="104"/>
      <c r="J140" s="168"/>
      <c r="K140" s="134"/>
      <c r="L140" s="134"/>
      <c r="M140" s="169"/>
      <c r="N140" s="134"/>
      <c r="O140" s="104"/>
      <c r="P140" s="104"/>
      <c r="Q140" s="134"/>
      <c r="R140" s="134"/>
      <c r="S140" s="134"/>
      <c r="T140" s="134"/>
      <c r="U140" s="134"/>
      <c r="V140" s="134"/>
      <c r="W140" s="134"/>
      <c r="X140" s="135"/>
      <c r="Y140" s="135"/>
      <c r="Z140" s="134"/>
      <c r="AA140" s="134"/>
      <c r="AB140" s="134"/>
      <c r="AC140" s="134"/>
      <c r="AD140" s="134"/>
      <c r="AE140" s="134"/>
    </row>
    <row r="141" spans="1:31" s="39" customFormat="1">
      <c r="A141" s="134"/>
      <c r="B141" s="166"/>
      <c r="C141" s="167"/>
      <c r="D141" s="135"/>
      <c r="E141" s="134"/>
      <c r="F141" s="167"/>
      <c r="G141" s="134"/>
      <c r="H141" s="104"/>
      <c r="I141" s="104"/>
      <c r="J141" s="168"/>
      <c r="K141" s="134"/>
      <c r="L141" s="134"/>
      <c r="M141" s="169"/>
      <c r="N141" s="134"/>
      <c r="O141" s="104"/>
      <c r="P141" s="104"/>
      <c r="Q141" s="134"/>
      <c r="R141" s="134"/>
      <c r="S141" s="134"/>
      <c r="T141" s="134"/>
      <c r="U141" s="134"/>
      <c r="V141" s="134"/>
      <c r="W141" s="134"/>
      <c r="X141" s="135"/>
      <c r="Y141" s="135"/>
      <c r="Z141" s="134"/>
      <c r="AA141" s="134"/>
      <c r="AB141" s="134"/>
      <c r="AC141" s="134"/>
      <c r="AD141" s="134"/>
      <c r="AE141" s="134"/>
    </row>
    <row r="142" spans="1:31" s="39" customFormat="1">
      <c r="A142" s="134"/>
      <c r="B142" s="166"/>
      <c r="C142" s="167"/>
      <c r="D142" s="135"/>
      <c r="E142" s="134"/>
      <c r="F142" s="167"/>
      <c r="G142" s="134"/>
      <c r="H142" s="104"/>
      <c r="I142" s="104"/>
      <c r="J142" s="168"/>
      <c r="K142" s="134"/>
      <c r="L142" s="134"/>
      <c r="M142" s="169"/>
      <c r="N142" s="134"/>
      <c r="O142" s="104"/>
      <c r="P142" s="104"/>
      <c r="Q142" s="134"/>
      <c r="R142" s="134"/>
      <c r="S142" s="134"/>
      <c r="T142" s="134"/>
      <c r="U142" s="134"/>
      <c r="V142" s="134"/>
      <c r="W142" s="134"/>
      <c r="X142" s="135"/>
      <c r="Y142" s="135"/>
      <c r="Z142" s="134"/>
      <c r="AA142" s="134"/>
      <c r="AB142" s="134"/>
      <c r="AC142" s="134"/>
      <c r="AD142" s="134"/>
      <c r="AE142" s="134"/>
    </row>
    <row r="143" spans="1:31" s="39" customFormat="1">
      <c r="A143" s="134"/>
      <c r="B143" s="166"/>
      <c r="C143" s="167"/>
      <c r="D143" s="135"/>
      <c r="E143" s="134"/>
      <c r="F143" s="167"/>
      <c r="G143" s="134"/>
      <c r="H143" s="104"/>
      <c r="I143" s="104"/>
      <c r="J143" s="168"/>
      <c r="K143" s="134"/>
      <c r="L143" s="134"/>
      <c r="M143" s="169"/>
      <c r="N143" s="134"/>
      <c r="O143" s="104"/>
      <c r="P143" s="104"/>
      <c r="Q143" s="134"/>
      <c r="R143" s="134"/>
      <c r="S143" s="134"/>
      <c r="T143" s="134"/>
      <c r="U143" s="134"/>
      <c r="V143" s="134"/>
      <c r="W143" s="134"/>
      <c r="X143" s="135"/>
      <c r="Y143" s="135"/>
      <c r="Z143" s="134"/>
      <c r="AA143" s="134"/>
      <c r="AB143" s="134"/>
      <c r="AC143" s="134"/>
      <c r="AD143" s="134"/>
      <c r="AE143" s="134"/>
    </row>
    <row r="144" spans="1:31" s="39" customFormat="1">
      <c r="B144" s="57"/>
      <c r="C144" s="58"/>
      <c r="D144" s="59"/>
      <c r="F144" s="58"/>
      <c r="H144" s="60"/>
      <c r="I144" s="60"/>
      <c r="J144" s="102"/>
      <c r="M144" s="103"/>
      <c r="O144" s="60"/>
      <c r="P144" s="60"/>
      <c r="X144" s="59"/>
      <c r="Y144" s="59"/>
    </row>
    <row r="145" spans="2:25" s="39" customFormat="1">
      <c r="B145" s="57"/>
      <c r="C145" s="58"/>
      <c r="D145" s="59"/>
      <c r="F145" s="58"/>
      <c r="H145" s="60"/>
      <c r="I145" s="60"/>
      <c r="J145" s="102"/>
      <c r="M145" s="103"/>
      <c r="O145" s="60"/>
      <c r="P145" s="60"/>
      <c r="X145" s="59"/>
      <c r="Y145" s="59"/>
    </row>
    <row r="146" spans="2:25" s="39" customFormat="1">
      <c r="B146" s="57"/>
      <c r="C146" s="58"/>
      <c r="D146" s="59"/>
      <c r="F146" s="58"/>
      <c r="H146" s="60"/>
      <c r="I146" s="60"/>
      <c r="J146" s="102"/>
      <c r="M146" s="103"/>
      <c r="O146" s="60"/>
      <c r="P146" s="60"/>
      <c r="X146" s="59"/>
      <c r="Y146" s="59"/>
    </row>
    <row r="147" spans="2:25" s="39" customFormat="1">
      <c r="B147" s="57"/>
      <c r="C147" s="58"/>
      <c r="D147" s="59"/>
      <c r="F147" s="58"/>
      <c r="H147" s="60"/>
      <c r="I147" s="60"/>
      <c r="J147" s="102"/>
      <c r="M147" s="103"/>
      <c r="O147" s="60"/>
      <c r="P147" s="60"/>
      <c r="X147" s="59"/>
      <c r="Y147" s="59"/>
    </row>
    <row r="148" spans="2:25" s="39" customFormat="1">
      <c r="B148" s="57"/>
      <c r="C148" s="58"/>
      <c r="D148" s="59"/>
      <c r="F148" s="58"/>
      <c r="H148" s="60"/>
      <c r="I148" s="60"/>
      <c r="J148" s="102"/>
      <c r="M148" s="103"/>
      <c r="O148" s="60"/>
      <c r="P148" s="60"/>
      <c r="X148" s="59"/>
      <c r="Y148" s="59"/>
    </row>
    <row r="149" spans="2:25" s="39" customFormat="1">
      <c r="B149" s="57"/>
      <c r="C149" s="58"/>
      <c r="D149" s="59"/>
      <c r="F149" s="58"/>
      <c r="H149" s="60"/>
      <c r="I149" s="60"/>
      <c r="J149" s="102"/>
      <c r="M149" s="103"/>
      <c r="O149" s="60"/>
      <c r="P149" s="60"/>
      <c r="X149" s="59"/>
      <c r="Y149" s="59"/>
    </row>
    <row r="150" spans="2:25" s="39" customFormat="1">
      <c r="B150" s="57"/>
      <c r="C150" s="58"/>
      <c r="D150" s="59"/>
      <c r="F150" s="58"/>
      <c r="H150" s="60"/>
      <c r="I150" s="60"/>
      <c r="J150" s="102"/>
      <c r="M150" s="103"/>
      <c r="O150" s="60"/>
      <c r="P150" s="60"/>
      <c r="X150" s="59"/>
      <c r="Y150" s="59"/>
    </row>
    <row r="151" spans="2:25" s="39" customFormat="1">
      <c r="B151" s="57"/>
      <c r="C151" s="58"/>
      <c r="D151" s="59"/>
      <c r="F151" s="58"/>
      <c r="H151" s="60"/>
      <c r="I151" s="60"/>
      <c r="J151" s="102"/>
      <c r="M151" s="103"/>
      <c r="O151" s="60"/>
      <c r="P151" s="60"/>
      <c r="X151" s="59"/>
      <c r="Y151" s="59"/>
    </row>
    <row r="162" spans="2:25">
      <c r="B162" s="46"/>
      <c r="C162" s="46"/>
      <c r="D162" s="46"/>
      <c r="F162" s="46"/>
      <c r="H162" s="46"/>
      <c r="I162" s="46"/>
      <c r="J162" s="46"/>
      <c r="M162" s="46"/>
      <c r="O162" s="46"/>
      <c r="P162" s="46"/>
      <c r="X162" s="46"/>
      <c r="Y162" s="46"/>
    </row>
    <row r="163" spans="2:25">
      <c r="B163" s="46"/>
      <c r="C163" s="46"/>
      <c r="D163" s="46"/>
      <c r="F163" s="46"/>
      <c r="H163" s="46"/>
      <c r="I163" s="46"/>
      <c r="J163" s="46"/>
      <c r="M163" s="46"/>
      <c r="O163" s="46"/>
      <c r="P163" s="46"/>
      <c r="X163" s="46"/>
      <c r="Y163" s="46"/>
    </row>
    <row r="164" spans="2:25">
      <c r="B164" s="46"/>
      <c r="C164" s="46"/>
      <c r="D164" s="46"/>
      <c r="F164" s="46"/>
      <c r="H164" s="46"/>
      <c r="I164" s="46"/>
      <c r="J164" s="46"/>
      <c r="M164" s="46"/>
      <c r="O164" s="46"/>
      <c r="P164" s="46"/>
      <c r="X164" s="46"/>
      <c r="Y164" s="46"/>
    </row>
    <row r="165" spans="2:25">
      <c r="B165" s="46"/>
      <c r="C165" s="46"/>
      <c r="D165" s="46"/>
      <c r="F165" s="46"/>
      <c r="H165" s="46"/>
      <c r="I165" s="46"/>
      <c r="J165" s="46"/>
      <c r="M165" s="46"/>
      <c r="O165" s="46"/>
      <c r="P165" s="46"/>
      <c r="X165" s="46"/>
      <c r="Y165" s="46"/>
    </row>
    <row r="166" spans="2:25">
      <c r="B166" s="46"/>
      <c r="C166" s="46"/>
      <c r="D166" s="46"/>
      <c r="F166" s="46"/>
      <c r="H166" s="46"/>
      <c r="I166" s="46"/>
      <c r="J166" s="46"/>
      <c r="M166" s="46"/>
      <c r="O166" s="46"/>
      <c r="P166" s="46"/>
      <c r="X166" s="46"/>
      <c r="Y166" s="46"/>
    </row>
    <row r="167" spans="2:25">
      <c r="B167" s="46"/>
      <c r="C167" s="46"/>
      <c r="D167" s="46"/>
      <c r="F167" s="46"/>
      <c r="H167" s="46"/>
      <c r="I167" s="46"/>
      <c r="J167" s="46"/>
      <c r="M167" s="46"/>
      <c r="O167" s="46"/>
      <c r="P167" s="46"/>
      <c r="X167" s="46"/>
      <c r="Y167" s="46"/>
    </row>
    <row r="168" spans="2:25">
      <c r="B168" s="46"/>
      <c r="C168" s="46"/>
      <c r="D168" s="46"/>
      <c r="F168" s="46"/>
      <c r="H168" s="46"/>
      <c r="I168" s="46"/>
      <c r="J168" s="46"/>
      <c r="M168" s="46"/>
      <c r="O168" s="46"/>
      <c r="P168" s="46"/>
      <c r="X168" s="46"/>
      <c r="Y168" s="46"/>
    </row>
    <row r="169" spans="2:25">
      <c r="B169" s="46"/>
      <c r="C169" s="46"/>
      <c r="D169" s="46"/>
      <c r="F169" s="46"/>
      <c r="H169" s="46"/>
      <c r="I169" s="46"/>
      <c r="J169" s="46"/>
      <c r="M169" s="46"/>
      <c r="O169" s="46"/>
      <c r="P169" s="46"/>
      <c r="X169" s="46"/>
      <c r="Y169" s="46"/>
    </row>
    <row r="170" spans="2:25">
      <c r="B170" s="46"/>
      <c r="C170" s="46"/>
      <c r="D170" s="46"/>
      <c r="F170" s="46"/>
      <c r="H170" s="46"/>
      <c r="I170" s="46"/>
      <c r="J170" s="46"/>
      <c r="M170" s="46"/>
      <c r="O170" s="46"/>
      <c r="P170" s="46"/>
      <c r="X170" s="46"/>
      <c r="Y170" s="46"/>
    </row>
    <row r="171" spans="2:25">
      <c r="B171" s="46"/>
      <c r="C171" s="46"/>
      <c r="D171" s="46"/>
      <c r="F171" s="46"/>
      <c r="H171" s="46"/>
      <c r="I171" s="46"/>
      <c r="J171" s="46"/>
      <c r="M171" s="46"/>
      <c r="O171" s="46"/>
      <c r="P171" s="46"/>
      <c r="X171" s="46"/>
      <c r="Y171" s="46"/>
    </row>
    <row r="172" spans="2:25">
      <c r="B172" s="46"/>
      <c r="C172" s="46"/>
      <c r="D172" s="46"/>
      <c r="F172" s="46"/>
      <c r="H172" s="46"/>
      <c r="I172" s="46"/>
      <c r="J172" s="46"/>
      <c r="M172" s="46"/>
      <c r="O172" s="46"/>
      <c r="P172" s="46"/>
      <c r="X172" s="46"/>
      <c r="Y172" s="46"/>
    </row>
    <row r="173" spans="2:25">
      <c r="B173" s="46"/>
      <c r="C173" s="46"/>
      <c r="D173" s="46"/>
      <c r="F173" s="46"/>
      <c r="H173" s="46"/>
      <c r="I173" s="46"/>
      <c r="J173" s="46"/>
      <c r="M173" s="46"/>
      <c r="O173" s="46"/>
      <c r="P173" s="46"/>
      <c r="X173" s="46"/>
      <c r="Y173" s="46"/>
    </row>
    <row r="174" spans="2:25">
      <c r="B174" s="46"/>
      <c r="C174" s="46"/>
      <c r="D174" s="46"/>
      <c r="F174" s="46"/>
      <c r="H174" s="46"/>
      <c r="I174" s="46"/>
      <c r="J174" s="46"/>
      <c r="M174" s="46"/>
      <c r="O174" s="46"/>
      <c r="P174" s="46"/>
      <c r="X174" s="46"/>
      <c r="Y174" s="46"/>
    </row>
    <row r="175" spans="2:25">
      <c r="B175" s="46"/>
      <c r="C175" s="46"/>
      <c r="D175" s="46"/>
      <c r="F175" s="46"/>
      <c r="H175" s="46"/>
      <c r="I175" s="46"/>
      <c r="J175" s="46"/>
      <c r="M175" s="46"/>
      <c r="O175" s="46"/>
      <c r="P175" s="46"/>
      <c r="X175" s="46"/>
      <c r="Y175" s="46"/>
    </row>
    <row r="176" spans="2:25">
      <c r="B176" s="46"/>
      <c r="C176" s="46"/>
      <c r="D176" s="46"/>
      <c r="F176" s="46"/>
      <c r="H176" s="46"/>
      <c r="I176" s="46"/>
      <c r="J176" s="46"/>
      <c r="M176" s="46"/>
      <c r="O176" s="46"/>
      <c r="P176" s="46"/>
      <c r="X176" s="46"/>
      <c r="Y176" s="46"/>
    </row>
    <row r="177" spans="2:25">
      <c r="B177" s="46"/>
      <c r="C177" s="46"/>
      <c r="D177" s="46"/>
      <c r="F177" s="46"/>
      <c r="H177" s="46"/>
      <c r="I177" s="46"/>
      <c r="J177" s="46"/>
      <c r="M177" s="46"/>
      <c r="O177" s="46"/>
      <c r="P177" s="46"/>
      <c r="X177" s="46"/>
      <c r="Y177" s="46"/>
    </row>
    <row r="178" spans="2:25">
      <c r="B178" s="46"/>
      <c r="C178" s="46"/>
      <c r="D178" s="46"/>
      <c r="F178" s="46"/>
      <c r="H178" s="46"/>
      <c r="I178" s="46"/>
      <c r="J178" s="46"/>
      <c r="M178" s="46"/>
      <c r="O178" s="46"/>
      <c r="P178" s="46"/>
      <c r="X178" s="46"/>
      <c r="Y178" s="46"/>
    </row>
    <row r="179" spans="2:25">
      <c r="B179" s="46"/>
      <c r="C179" s="46"/>
      <c r="D179" s="46"/>
      <c r="F179" s="46"/>
      <c r="H179" s="46"/>
      <c r="I179" s="46"/>
      <c r="J179" s="46"/>
      <c r="M179" s="46"/>
      <c r="O179" s="46"/>
      <c r="P179" s="46"/>
      <c r="X179" s="46"/>
      <c r="Y179" s="46"/>
    </row>
    <row r="180" spans="2:25">
      <c r="B180" s="46"/>
      <c r="C180" s="46"/>
      <c r="D180" s="46"/>
      <c r="F180" s="46"/>
      <c r="H180" s="46"/>
      <c r="I180" s="46"/>
      <c r="J180" s="46"/>
      <c r="M180" s="46"/>
      <c r="O180" s="46"/>
      <c r="P180" s="46"/>
      <c r="X180" s="46"/>
      <c r="Y180" s="46"/>
    </row>
    <row r="181" spans="2:25">
      <c r="B181" s="46"/>
      <c r="C181" s="46"/>
      <c r="D181" s="46"/>
      <c r="F181" s="46"/>
      <c r="H181" s="46"/>
      <c r="I181" s="46"/>
      <c r="J181" s="46"/>
      <c r="M181" s="46"/>
      <c r="O181" s="46"/>
      <c r="P181" s="46"/>
      <c r="X181" s="46"/>
      <c r="Y181" s="46"/>
    </row>
    <row r="182" spans="2:25">
      <c r="B182" s="46"/>
      <c r="C182" s="46"/>
      <c r="D182" s="46"/>
      <c r="F182" s="46"/>
      <c r="H182" s="46"/>
      <c r="I182" s="46"/>
      <c r="J182" s="46"/>
      <c r="M182" s="46"/>
      <c r="O182" s="46"/>
      <c r="P182" s="46"/>
      <c r="X182" s="46"/>
      <c r="Y182" s="46"/>
    </row>
    <row r="183" spans="2:25">
      <c r="B183" s="46"/>
      <c r="C183" s="46"/>
      <c r="D183" s="46"/>
      <c r="F183" s="46"/>
      <c r="H183" s="46"/>
      <c r="I183" s="46"/>
      <c r="J183" s="46"/>
      <c r="M183" s="46"/>
      <c r="O183" s="46"/>
      <c r="P183" s="46"/>
      <c r="X183" s="46"/>
      <c r="Y183" s="46"/>
    </row>
    <row r="184" spans="2:25">
      <c r="B184" s="46"/>
      <c r="C184" s="46"/>
      <c r="D184" s="46"/>
      <c r="F184" s="46"/>
      <c r="H184" s="46"/>
      <c r="I184" s="46"/>
      <c r="J184" s="46"/>
      <c r="M184" s="46"/>
      <c r="O184" s="46"/>
      <c r="P184" s="46"/>
      <c r="X184" s="46"/>
      <c r="Y184" s="46"/>
    </row>
  </sheetData>
  <sheetProtection formatCells="0" formatColumns="0" formatRows="0"/>
  <mergeCells count="38">
    <mergeCell ref="W9:W10"/>
    <mergeCell ref="X9:X10"/>
    <mergeCell ref="Y9:Y10"/>
    <mergeCell ref="J5:K6"/>
    <mergeCell ref="R5:S6"/>
    <mergeCell ref="L5:N6"/>
    <mergeCell ref="R9:R10"/>
    <mergeCell ref="S9:S10"/>
    <mergeCell ref="T9:T10"/>
    <mergeCell ref="U9:U10"/>
    <mergeCell ref="V9:V10"/>
    <mergeCell ref="M9:M10"/>
    <mergeCell ref="N9:N10"/>
    <mergeCell ref="O9:O10"/>
    <mergeCell ref="P9:P10"/>
    <mergeCell ref="Q9:Q10"/>
    <mergeCell ref="O8:P8"/>
    <mergeCell ref="Q8:T8"/>
    <mergeCell ref="U8:W8"/>
    <mergeCell ref="X8:Y8"/>
    <mergeCell ref="A9:A10"/>
    <mergeCell ref="B9:B10"/>
    <mergeCell ref="C9:C10"/>
    <mergeCell ref="D9:D10"/>
    <mergeCell ref="E9:E10"/>
    <mergeCell ref="F9:F10"/>
    <mergeCell ref="G9:G10"/>
    <mergeCell ref="H9:H10"/>
    <mergeCell ref="I9:I10"/>
    <mergeCell ref="J9:J10"/>
    <mergeCell ref="K9:K10"/>
    <mergeCell ref="L9:L10"/>
    <mergeCell ref="A2:D2"/>
    <mergeCell ref="J4:N4"/>
    <mergeCell ref="A8:D8"/>
    <mergeCell ref="E8:G8"/>
    <mergeCell ref="H8:J8"/>
    <mergeCell ref="K8:N8"/>
  </mergeCells>
  <dataValidations count="4">
    <dataValidation allowBlank="1" showErrorMessage="1" sqref="B4" xr:uid="{00000000-0002-0000-0100-000000000000}"/>
    <dataValidation type="list" allowBlank="1" showInputMessage="1" showErrorMessage="1" prompt="Seleccione" sqref="E11:E115" xr:uid="{00000000-0002-0000-0100-000001000000}">
      <formula1>"Seleccione, Implementado, Planificado, Probable, Improbable"</formula1>
    </dataValidation>
    <dataValidation type="list" allowBlank="1" showInputMessage="1" showErrorMessage="1" prompt="Seleccione" sqref="K11:K115" xr:uid="{00000000-0002-0000-0100-000002000000}">
      <formula1>"Seleccione, Carbón, Diesel, Aceite combustible, Queroseno, GLP, Gas natural, Madera deforestada, Madera reforestada, Otros"</formula1>
    </dataValidation>
    <dataValidation type="list" allowBlank="1" showInputMessage="1" showErrorMessage="1" prompt="Seleccione" sqref="G11:G115" xr:uid="{00000000-0002-0000-0100-000003000000}">
      <formula1>"Seleccione, Esperado, Medido"</formula1>
    </dataValidation>
  </dataValidations>
  <pageMargins left="0.196850393700787" right="0.196850393700787" top="0.39370078740157499" bottom="0.39370078740157499" header="0.23622047244094499" footer="0.23622047244094499"/>
  <pageSetup paperSize="9" scale="27" orientation="landscape"/>
  <headerFooter>
    <oddFooter>&amp;CPage &amp;P of &amp;N</oddFooter>
  </headerFooter>
  <colBreaks count="1" manualBreakCount="1">
    <brk id="25" max="11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109"/>
  <sheetViews>
    <sheetView showGridLines="0" showRowColHeaders="0" zoomScale="85" zoomScaleNormal="85" workbookViewId="0">
      <pane ySplit="9" topLeftCell="A20" activePane="bottomLeft" state="frozen"/>
      <selection pane="bottomLeft" activeCell="C33" sqref="C33"/>
    </sheetView>
  </sheetViews>
  <sheetFormatPr defaultColWidth="8.54296875" defaultRowHeight="14.5"/>
  <cols>
    <col min="1" max="1" width="2" style="6" customWidth="1"/>
    <col min="2" max="2" width="30" style="7" customWidth="1"/>
    <col min="3" max="3" width="87.54296875" style="6" customWidth="1"/>
    <col min="4" max="4" width="31" style="6" customWidth="1"/>
    <col min="5" max="5" width="3.81640625" style="6" customWidth="1"/>
    <col min="6" max="16384" width="8.54296875" style="6"/>
  </cols>
  <sheetData>
    <row r="1" spans="2:26" s="1" customFormat="1" ht="18.649999999999999" customHeight="1">
      <c r="B1" s="347" t="s">
        <v>66</v>
      </c>
      <c r="C1" s="347"/>
    </row>
    <row r="2" spans="2:26" s="1" customFormat="1" ht="61.5" customHeight="1">
      <c r="B2" s="348" t="s">
        <v>134</v>
      </c>
      <c r="C2" s="348"/>
      <c r="D2" s="348"/>
      <c r="E2" s="10"/>
      <c r="F2" s="10"/>
      <c r="G2" s="10"/>
      <c r="H2" s="10"/>
      <c r="I2" s="10"/>
    </row>
    <row r="3" spans="2:26" s="2" customFormat="1" ht="12">
      <c r="C3" s="12"/>
      <c r="D3" s="12"/>
      <c r="E3" s="14"/>
      <c r="G3" s="12"/>
      <c r="N3" s="27"/>
      <c r="Y3" s="14"/>
      <c r="Z3" s="14"/>
    </row>
    <row r="4" spans="2:26" s="2" customFormat="1" ht="12">
      <c r="C4" s="12"/>
      <c r="D4" s="12"/>
      <c r="E4" s="14"/>
      <c r="G4" s="12"/>
      <c r="N4" s="27"/>
      <c r="Y4" s="14"/>
      <c r="Z4" s="14"/>
    </row>
    <row r="5" spans="2:26" s="2" customFormat="1" ht="12">
      <c r="C5" s="12"/>
      <c r="D5" s="12"/>
      <c r="E5" s="14"/>
      <c r="G5" s="12"/>
      <c r="N5" s="27"/>
      <c r="Y5" s="14"/>
      <c r="Z5" s="14"/>
    </row>
    <row r="6" spans="2:26" s="2" customFormat="1" ht="12">
      <c r="C6" s="12"/>
      <c r="D6" s="12"/>
      <c r="E6" s="14"/>
      <c r="G6" s="12"/>
      <c r="N6" s="27"/>
      <c r="Y6" s="14"/>
      <c r="Z6" s="14"/>
    </row>
    <row r="7" spans="2:26" ht="21" customHeight="1">
      <c r="B7" s="28" t="s">
        <v>135</v>
      </c>
      <c r="C7" s="29" t="str">
        <f>IF('1. Monitoreo de RECP'!B5="","",'1. Monitoreo de RECP'!B5)</f>
        <v/>
      </c>
      <c r="D7" s="30"/>
    </row>
    <row r="8" spans="2:26" ht="8.15" customHeight="1">
      <c r="B8" s="31"/>
      <c r="C8" s="31"/>
      <c r="D8" s="31"/>
    </row>
    <row r="9" spans="2:26" ht="21" customHeight="1">
      <c r="B9" s="32" t="s">
        <v>136</v>
      </c>
      <c r="C9" s="33" t="s">
        <v>137</v>
      </c>
      <c r="D9" s="34" t="s">
        <v>138</v>
      </c>
    </row>
    <row r="10" spans="2:26" ht="16" customHeight="1">
      <c r="B10" s="35" t="str">
        <f>IF('1. Monitoreo de RECP'!A16="","",'1. Monitoreo de RECP'!A16)</f>
        <v/>
      </c>
      <c r="C10" s="36" t="str">
        <f>IF('1. Monitoreo de RECP'!D16="","",'1. Monitoreo de RECP'!D16)</f>
        <v/>
      </c>
      <c r="D10" s="37" t="str">
        <f>IF('1. Monitoreo de RECP'!E16="please select","",'1. Monitoreo de RECP'!E16)</f>
        <v>Seleccione</v>
      </c>
    </row>
    <row r="11" spans="2:26" ht="16" customHeight="1">
      <c r="B11" s="35" t="str">
        <f>IF('1. Monitoreo de RECP'!A17="","",'1. Monitoreo de RECP'!A17)</f>
        <v/>
      </c>
      <c r="C11" s="36" t="str">
        <f>IF('1. Monitoreo de RECP'!D17="","",'1. Monitoreo de RECP'!D17)</f>
        <v/>
      </c>
      <c r="D11" s="37" t="str">
        <f>IF('1. Monitoreo de RECP'!E17="please select","",'1. Monitoreo de RECP'!E17)</f>
        <v>Seleccione</v>
      </c>
    </row>
    <row r="12" spans="2:26" ht="16" customHeight="1">
      <c r="B12" s="35" t="str">
        <f>IF('1. Monitoreo de RECP'!A18="","",'1. Monitoreo de RECP'!A18)</f>
        <v/>
      </c>
      <c r="C12" s="36" t="str">
        <f>IF('1. Monitoreo de RECP'!D18="","",'1. Monitoreo de RECP'!D18)</f>
        <v/>
      </c>
      <c r="D12" s="37" t="str">
        <f>IF('1. Monitoreo de RECP'!E18="please select","",'1. Monitoreo de RECP'!E18)</f>
        <v>Seleccione</v>
      </c>
    </row>
    <row r="13" spans="2:26" ht="16" customHeight="1">
      <c r="B13" s="35" t="str">
        <f>IF('1. Monitoreo de RECP'!A19="","",'1. Monitoreo de RECP'!A19)</f>
        <v/>
      </c>
      <c r="C13" s="36" t="str">
        <f>IF('1. Monitoreo de RECP'!D19="","",'1. Monitoreo de RECP'!D19)</f>
        <v/>
      </c>
      <c r="D13" s="37" t="str">
        <f>IF('1. Monitoreo de RECP'!E19="please select","",'1. Monitoreo de RECP'!E19)</f>
        <v>Seleccione</v>
      </c>
    </row>
    <row r="14" spans="2:26" ht="16" customHeight="1">
      <c r="B14" s="35" t="str">
        <f>IF('1. Monitoreo de RECP'!A20="","",'1. Monitoreo de RECP'!A20)</f>
        <v/>
      </c>
      <c r="C14" s="36" t="str">
        <f>IF('1. Monitoreo de RECP'!D20="","",'1. Monitoreo de RECP'!D20)</f>
        <v/>
      </c>
      <c r="D14" s="37" t="str">
        <f>IF('1. Monitoreo de RECP'!E20="please select","",'1. Monitoreo de RECP'!E20)</f>
        <v>Seleccione</v>
      </c>
    </row>
    <row r="15" spans="2:26" ht="16" customHeight="1">
      <c r="B15" s="35" t="str">
        <f>IF('1. Monitoreo de RECP'!A21="","",'1. Monitoreo de RECP'!A21)</f>
        <v/>
      </c>
      <c r="C15" s="36" t="str">
        <f>IF('1. Monitoreo de RECP'!D21="","",'1. Monitoreo de RECP'!D21)</f>
        <v/>
      </c>
      <c r="D15" s="37" t="str">
        <f>IF('1. Monitoreo de RECP'!E21="please select","",'1. Monitoreo de RECP'!E21)</f>
        <v>Seleccione</v>
      </c>
    </row>
    <row r="16" spans="2:26" ht="16" customHeight="1">
      <c r="B16" s="35" t="str">
        <f>IF('1. Monitoreo de RECP'!A22="","",'1. Monitoreo de RECP'!A22)</f>
        <v/>
      </c>
      <c r="C16" s="36" t="str">
        <f>IF('1. Monitoreo de RECP'!D22="","",'1. Monitoreo de RECP'!D22)</f>
        <v/>
      </c>
      <c r="D16" s="37" t="str">
        <f>IF('1. Monitoreo de RECP'!E22="please select","",'1. Monitoreo de RECP'!E22)</f>
        <v>Seleccione</v>
      </c>
    </row>
    <row r="17" spans="2:4" ht="16" customHeight="1">
      <c r="B17" s="35" t="str">
        <f>IF('1. Monitoreo de RECP'!A23="","",'1. Monitoreo de RECP'!A23)</f>
        <v/>
      </c>
      <c r="C17" s="36" t="str">
        <f>IF('1. Monitoreo de RECP'!D23="","",'1. Monitoreo de RECP'!D23)</f>
        <v/>
      </c>
      <c r="D17" s="37" t="str">
        <f>IF('1. Monitoreo de RECP'!E23="please select","",'1. Monitoreo de RECP'!E23)</f>
        <v>Seleccione</v>
      </c>
    </row>
    <row r="18" spans="2:4" ht="16" customHeight="1">
      <c r="B18" s="35" t="str">
        <f>IF('1. Monitoreo de RECP'!A24="","",'1. Monitoreo de RECP'!A24)</f>
        <v/>
      </c>
      <c r="C18" s="36" t="str">
        <f>IF('1. Monitoreo de RECP'!D24="","",'1. Monitoreo de RECP'!D24)</f>
        <v/>
      </c>
      <c r="D18" s="37" t="str">
        <f>IF('1. Monitoreo de RECP'!E24="please select","",'1. Monitoreo de RECP'!E24)</f>
        <v>Seleccione</v>
      </c>
    </row>
    <row r="19" spans="2:4" ht="16" customHeight="1">
      <c r="B19" s="35" t="str">
        <f>IF('1. Monitoreo de RECP'!A25="","",'1. Monitoreo de RECP'!A25)</f>
        <v/>
      </c>
      <c r="C19" s="36" t="str">
        <f>IF('1. Monitoreo de RECP'!D25="","",'1. Monitoreo de RECP'!D25)</f>
        <v/>
      </c>
      <c r="D19" s="37" t="str">
        <f>IF('1. Monitoreo de RECP'!E25="please select","",'1. Monitoreo de RECP'!E25)</f>
        <v>Seleccione</v>
      </c>
    </row>
    <row r="20" spans="2:4" ht="16" customHeight="1">
      <c r="B20" s="35" t="str">
        <f>IF('1. Monitoreo de RECP'!A26="","",'1. Monitoreo de RECP'!A26)</f>
        <v/>
      </c>
      <c r="C20" s="36" t="str">
        <f>IF('1. Monitoreo de RECP'!D26="","",'1. Monitoreo de RECP'!D26)</f>
        <v/>
      </c>
      <c r="D20" s="37" t="str">
        <f>IF('1. Monitoreo de RECP'!E26="please select","",'1. Monitoreo de RECP'!E26)</f>
        <v>Seleccione</v>
      </c>
    </row>
    <row r="21" spans="2:4" ht="16" customHeight="1">
      <c r="B21" s="35" t="str">
        <f>IF('1. Monitoreo de RECP'!A27="","",'1. Monitoreo de RECP'!A27)</f>
        <v/>
      </c>
      <c r="C21" s="36" t="str">
        <f>IF('1. Monitoreo de RECP'!D27="","",'1. Monitoreo de RECP'!D27)</f>
        <v/>
      </c>
      <c r="D21" s="37" t="str">
        <f>IF('1. Monitoreo de RECP'!E27="please select","",'1. Monitoreo de RECP'!E27)</f>
        <v>Seleccione</v>
      </c>
    </row>
    <row r="22" spans="2:4" ht="16" customHeight="1">
      <c r="B22" s="35" t="str">
        <f>IF('1. Monitoreo de RECP'!A28="","",'1. Monitoreo de RECP'!A28)</f>
        <v/>
      </c>
      <c r="C22" s="36" t="str">
        <f>IF('1. Monitoreo de RECP'!D28="","",'1. Monitoreo de RECP'!D28)</f>
        <v/>
      </c>
      <c r="D22" s="37" t="str">
        <f>IF('1. Monitoreo de RECP'!E28="please select","",'1. Monitoreo de RECP'!E28)</f>
        <v>Seleccione</v>
      </c>
    </row>
    <row r="23" spans="2:4" ht="16" customHeight="1">
      <c r="B23" s="35" t="str">
        <f>IF('1. Monitoreo de RECP'!A29="","",'1. Monitoreo de RECP'!A29)</f>
        <v/>
      </c>
      <c r="C23" s="36" t="str">
        <f>IF('1. Monitoreo de RECP'!D29="","",'1. Monitoreo de RECP'!D29)</f>
        <v/>
      </c>
      <c r="D23" s="37" t="str">
        <f>IF('1. Monitoreo de RECP'!E29="please select","",'1. Monitoreo de RECP'!E29)</f>
        <v>Seleccione</v>
      </c>
    </row>
    <row r="24" spans="2:4" ht="16" customHeight="1">
      <c r="B24" s="35" t="str">
        <f>IF('1. Monitoreo de RECP'!A30="","",'1. Monitoreo de RECP'!A30)</f>
        <v/>
      </c>
      <c r="C24" s="36" t="str">
        <f>IF('1. Monitoreo de RECP'!D30="","",'1. Monitoreo de RECP'!D30)</f>
        <v/>
      </c>
      <c r="D24" s="37" t="str">
        <f>IF('1. Monitoreo de RECP'!E30="please select","",'1. Monitoreo de RECP'!E30)</f>
        <v>Seleccione</v>
      </c>
    </row>
    <row r="25" spans="2:4" ht="16" customHeight="1">
      <c r="B25" s="35" t="str">
        <f>IF('1. Monitoreo de RECP'!A31="","",'1. Monitoreo de RECP'!A31)</f>
        <v/>
      </c>
      <c r="C25" s="36" t="str">
        <f>IF('1. Monitoreo de RECP'!D31="","",'1. Monitoreo de RECP'!D31)</f>
        <v/>
      </c>
      <c r="D25" s="37" t="str">
        <f>IF('1. Monitoreo de RECP'!E31="please select","",'1. Monitoreo de RECP'!E31)</f>
        <v>Seleccione</v>
      </c>
    </row>
    <row r="26" spans="2:4" ht="16" customHeight="1">
      <c r="B26" s="35" t="str">
        <f>IF('1. Monitoreo de RECP'!A32="","",'1. Monitoreo de RECP'!A32)</f>
        <v/>
      </c>
      <c r="C26" s="36" t="str">
        <f>IF('1. Monitoreo de RECP'!D32="","",'1. Monitoreo de RECP'!D32)</f>
        <v/>
      </c>
      <c r="D26" s="37" t="str">
        <f>IF('1. Monitoreo de RECP'!E32="please select","",'1. Monitoreo de RECP'!E32)</f>
        <v>Seleccione</v>
      </c>
    </row>
    <row r="27" spans="2:4" ht="16" customHeight="1">
      <c r="B27" s="35" t="str">
        <f>IF('1. Monitoreo de RECP'!A33="","",'1. Monitoreo de RECP'!A33)</f>
        <v/>
      </c>
      <c r="C27" s="36" t="str">
        <f>IF('1. Monitoreo de RECP'!D33="","",'1. Monitoreo de RECP'!D33)</f>
        <v/>
      </c>
      <c r="D27" s="37" t="str">
        <f>IF('1. Monitoreo de RECP'!E33="please select","",'1. Monitoreo de RECP'!E33)</f>
        <v>Seleccione</v>
      </c>
    </row>
    <row r="28" spans="2:4" ht="16" customHeight="1">
      <c r="B28" s="35" t="str">
        <f>IF('1. Monitoreo de RECP'!A34="","",'1. Monitoreo de RECP'!A34)</f>
        <v/>
      </c>
      <c r="C28" s="36" t="str">
        <f>IF('1. Monitoreo de RECP'!D34="","",'1. Monitoreo de RECP'!D34)</f>
        <v/>
      </c>
      <c r="D28" s="37" t="str">
        <f>IF('1. Monitoreo de RECP'!E34="please select","",'1. Monitoreo de RECP'!E34)</f>
        <v>Seleccione</v>
      </c>
    </row>
    <row r="29" spans="2:4" ht="16" customHeight="1">
      <c r="B29" s="35" t="str">
        <f>IF('1. Monitoreo de RECP'!A35="","",'1. Monitoreo de RECP'!A35)</f>
        <v/>
      </c>
      <c r="C29" s="36" t="str">
        <f>IF('1. Monitoreo de RECP'!D35="","",'1. Monitoreo de RECP'!D35)</f>
        <v/>
      </c>
      <c r="D29" s="37" t="str">
        <f>IF('1. Monitoreo de RECP'!E35="please select","",'1. Monitoreo de RECP'!E35)</f>
        <v>Seleccione</v>
      </c>
    </row>
    <row r="30" spans="2:4" ht="16" customHeight="1">
      <c r="B30" s="35" t="str">
        <f>IF('1. Monitoreo de RECP'!A36="","",'1. Monitoreo de RECP'!A36)</f>
        <v/>
      </c>
      <c r="C30" s="36" t="str">
        <f>IF('1. Monitoreo de RECP'!D36="","",'1. Monitoreo de RECP'!D36)</f>
        <v/>
      </c>
      <c r="D30" s="37" t="str">
        <f>IF('1. Monitoreo de RECP'!E36="please select","",'1. Monitoreo de RECP'!E36)</f>
        <v>Seleccione</v>
      </c>
    </row>
    <row r="31" spans="2:4" ht="16" customHeight="1">
      <c r="B31" s="35" t="str">
        <f>IF('1. Monitoreo de RECP'!A37="","",'1. Monitoreo de RECP'!A37)</f>
        <v/>
      </c>
      <c r="C31" s="36" t="str">
        <f>IF('1. Monitoreo de RECP'!D37="","",'1. Monitoreo de RECP'!D37)</f>
        <v/>
      </c>
      <c r="D31" s="37" t="str">
        <f>IF('1. Monitoreo de RECP'!E37="please select","",'1. Monitoreo de RECP'!E37)</f>
        <v>Seleccione</v>
      </c>
    </row>
    <row r="32" spans="2:4" ht="16" customHeight="1">
      <c r="B32" s="35" t="str">
        <f>IF('1. Monitoreo de RECP'!A38="","",'1. Monitoreo de RECP'!A38)</f>
        <v/>
      </c>
      <c r="C32" s="36" t="str">
        <f>IF('1. Monitoreo de RECP'!D38="","",'1. Monitoreo de RECP'!D38)</f>
        <v/>
      </c>
      <c r="D32" s="37" t="str">
        <f>IF('1. Monitoreo de RECP'!E38="please select","",'1. Monitoreo de RECP'!E38)</f>
        <v>Seleccione</v>
      </c>
    </row>
    <row r="33" spans="2:4" ht="16" customHeight="1">
      <c r="B33" s="35" t="str">
        <f>IF('1. Monitoreo de RECP'!A39="","",'1. Monitoreo de RECP'!A39)</f>
        <v/>
      </c>
      <c r="C33" s="36" t="str">
        <f>IF('1. Monitoreo de RECP'!D39="","",'1. Monitoreo de RECP'!D39)</f>
        <v/>
      </c>
      <c r="D33" s="37" t="str">
        <f>IF('1. Monitoreo de RECP'!E39="please select","",'1. Monitoreo de RECP'!E39)</f>
        <v>Seleccione</v>
      </c>
    </row>
    <row r="34" spans="2:4" ht="16" customHeight="1">
      <c r="B34" s="35" t="str">
        <f>IF('1. Monitoreo de RECP'!A40="","",'1. Monitoreo de RECP'!A40)</f>
        <v/>
      </c>
      <c r="C34" s="36" t="str">
        <f>IF('1. Monitoreo de RECP'!D40="","",'1. Monitoreo de RECP'!D40)</f>
        <v/>
      </c>
      <c r="D34" s="37" t="str">
        <f>IF('1. Monitoreo de RECP'!E40="please select","",'1. Monitoreo de RECP'!E40)</f>
        <v>Seleccione</v>
      </c>
    </row>
    <row r="35" spans="2:4" ht="16" customHeight="1">
      <c r="B35" s="35" t="str">
        <f>IF('1. Monitoreo de RECP'!A41="","",'1. Monitoreo de RECP'!A41)</f>
        <v/>
      </c>
      <c r="C35" s="36" t="str">
        <f>IF('1. Monitoreo de RECP'!D41="","",'1. Monitoreo de RECP'!D41)</f>
        <v/>
      </c>
      <c r="D35" s="37" t="str">
        <f>IF('1. Monitoreo de RECP'!E41="please select","",'1. Monitoreo de RECP'!E41)</f>
        <v>Seleccione</v>
      </c>
    </row>
    <row r="36" spans="2:4" ht="16" customHeight="1">
      <c r="B36" s="35" t="str">
        <f>IF('1. Monitoreo de RECP'!A42="","",'1. Monitoreo de RECP'!A42)</f>
        <v/>
      </c>
      <c r="C36" s="36" t="str">
        <f>IF('1. Monitoreo de RECP'!D42="","",'1. Monitoreo de RECP'!D42)</f>
        <v/>
      </c>
      <c r="D36" s="37" t="str">
        <f>IF('1. Monitoreo de RECP'!E42="please select","",'1. Monitoreo de RECP'!E42)</f>
        <v>Seleccione</v>
      </c>
    </row>
    <row r="37" spans="2:4" ht="16" customHeight="1">
      <c r="B37" s="35" t="str">
        <f>IF('1. Monitoreo de RECP'!A43="","",'1. Monitoreo de RECP'!A43)</f>
        <v/>
      </c>
      <c r="C37" s="36" t="str">
        <f>IF('1. Monitoreo de RECP'!D43="","",'1. Monitoreo de RECP'!D43)</f>
        <v/>
      </c>
      <c r="D37" s="37" t="str">
        <f>IF('1. Monitoreo de RECP'!E43="please select","",'1. Monitoreo de RECP'!E43)</f>
        <v>Seleccione</v>
      </c>
    </row>
    <row r="38" spans="2:4" ht="16" customHeight="1">
      <c r="B38" s="35" t="str">
        <f>IF('1. Monitoreo de RECP'!A44="","",'1. Monitoreo de RECP'!A44)</f>
        <v/>
      </c>
      <c r="C38" s="36" t="str">
        <f>IF('1. Monitoreo de RECP'!D44="","",'1. Monitoreo de RECP'!D44)</f>
        <v/>
      </c>
      <c r="D38" s="37" t="str">
        <f>IF('1. Monitoreo de RECP'!E44="please select","",'1. Monitoreo de RECP'!E44)</f>
        <v>Seleccione</v>
      </c>
    </row>
    <row r="39" spans="2:4" ht="16" customHeight="1">
      <c r="B39" s="35" t="str">
        <f>IF('1. Monitoreo de RECP'!A45="","",'1. Monitoreo de RECP'!A45)</f>
        <v/>
      </c>
      <c r="C39" s="36" t="str">
        <f>IF('1. Monitoreo de RECP'!D45="","",'1. Monitoreo de RECP'!D45)</f>
        <v/>
      </c>
      <c r="D39" s="37" t="str">
        <f>IF('1. Monitoreo de RECP'!E45="please select","",'1. Monitoreo de RECP'!E45)</f>
        <v>Seleccione</v>
      </c>
    </row>
    <row r="40" spans="2:4" ht="16" customHeight="1">
      <c r="B40" s="35" t="str">
        <f>IF('1. Monitoreo de RECP'!A46="","",'1. Monitoreo de RECP'!A46)</f>
        <v/>
      </c>
      <c r="C40" s="36" t="str">
        <f>IF('1. Monitoreo de RECP'!D46="","",'1. Monitoreo de RECP'!D46)</f>
        <v/>
      </c>
      <c r="D40" s="37" t="str">
        <f>IF('1. Monitoreo de RECP'!E46="please select","",'1. Monitoreo de RECP'!E46)</f>
        <v>Seleccione</v>
      </c>
    </row>
    <row r="41" spans="2:4" ht="16" customHeight="1">
      <c r="B41" s="35" t="str">
        <f>IF('1. Monitoreo de RECP'!A47="","",'1. Monitoreo de RECP'!A47)</f>
        <v/>
      </c>
      <c r="C41" s="36" t="str">
        <f>IF('1. Monitoreo de RECP'!D47="","",'1. Monitoreo de RECP'!D47)</f>
        <v/>
      </c>
      <c r="D41" s="37" t="str">
        <f>IF('1. Monitoreo de RECP'!E47="please select","",'1. Monitoreo de RECP'!E47)</f>
        <v>Seleccione</v>
      </c>
    </row>
    <row r="42" spans="2:4" ht="16" customHeight="1">
      <c r="B42" s="35" t="str">
        <f>IF('1. Monitoreo de RECP'!A48="","",'1. Monitoreo de RECP'!A48)</f>
        <v/>
      </c>
      <c r="C42" s="36" t="str">
        <f>IF('1. Monitoreo de RECP'!D48="","",'1. Monitoreo de RECP'!D48)</f>
        <v/>
      </c>
      <c r="D42" s="37" t="str">
        <f>IF('1. Monitoreo de RECP'!E48="please select","",'1. Monitoreo de RECP'!E48)</f>
        <v>Seleccione</v>
      </c>
    </row>
    <row r="43" spans="2:4" ht="16" customHeight="1">
      <c r="B43" s="35" t="str">
        <f>IF('1. Monitoreo de RECP'!A49="","",'1. Monitoreo de RECP'!A49)</f>
        <v/>
      </c>
      <c r="C43" s="36" t="str">
        <f>IF('1. Monitoreo de RECP'!D49="","",'1. Monitoreo de RECP'!D49)</f>
        <v/>
      </c>
      <c r="D43" s="37" t="str">
        <f>IF('1. Monitoreo de RECP'!E49="please select","",'1. Monitoreo de RECP'!E49)</f>
        <v>Seleccione</v>
      </c>
    </row>
    <row r="44" spans="2:4" ht="16" customHeight="1">
      <c r="B44" s="35" t="str">
        <f>IF('1. Monitoreo de RECP'!A50="","",'1. Monitoreo de RECP'!A50)</f>
        <v/>
      </c>
      <c r="C44" s="36" t="str">
        <f>IF('1. Monitoreo de RECP'!D50="","",'1. Monitoreo de RECP'!D50)</f>
        <v/>
      </c>
      <c r="D44" s="37" t="str">
        <f>IF('1. Monitoreo de RECP'!E50="please select","",'1. Monitoreo de RECP'!E50)</f>
        <v>Seleccione</v>
      </c>
    </row>
    <row r="45" spans="2:4" ht="16" customHeight="1">
      <c r="B45" s="35" t="str">
        <f>IF('1. Monitoreo de RECP'!A51="","",'1. Monitoreo de RECP'!A51)</f>
        <v/>
      </c>
      <c r="C45" s="36" t="str">
        <f>IF('1. Monitoreo de RECP'!D51="","",'1. Monitoreo de RECP'!D51)</f>
        <v/>
      </c>
      <c r="D45" s="37" t="str">
        <f>IF('1. Monitoreo de RECP'!E51="please select","",'1. Monitoreo de RECP'!E51)</f>
        <v>Seleccione</v>
      </c>
    </row>
    <row r="46" spans="2:4" ht="16" customHeight="1">
      <c r="B46" s="35" t="str">
        <f>IF('1. Monitoreo de RECP'!A52="","",'1. Monitoreo de RECP'!A52)</f>
        <v/>
      </c>
      <c r="C46" s="36" t="str">
        <f>IF('1. Monitoreo de RECP'!D52="","",'1. Monitoreo de RECP'!D52)</f>
        <v/>
      </c>
      <c r="D46" s="37" t="str">
        <f>IF('1. Monitoreo de RECP'!E52="please select","",'1. Monitoreo de RECP'!E52)</f>
        <v>Seleccione</v>
      </c>
    </row>
    <row r="47" spans="2:4" ht="16" customHeight="1">
      <c r="B47" s="35" t="str">
        <f>IF('1. Monitoreo de RECP'!A53="","",'1. Monitoreo de RECP'!A53)</f>
        <v/>
      </c>
      <c r="C47" s="36" t="str">
        <f>IF('1. Monitoreo de RECP'!D53="","",'1. Monitoreo de RECP'!D53)</f>
        <v/>
      </c>
      <c r="D47" s="37" t="str">
        <f>IF('1. Monitoreo de RECP'!E53="please select","",'1. Monitoreo de RECP'!E53)</f>
        <v>Seleccione</v>
      </c>
    </row>
    <row r="48" spans="2:4" ht="16" customHeight="1">
      <c r="B48" s="35" t="str">
        <f>IF('1. Monitoreo de RECP'!A54="","",'1. Monitoreo de RECP'!A54)</f>
        <v/>
      </c>
      <c r="C48" s="36" t="str">
        <f>IF('1. Monitoreo de RECP'!D54="","",'1. Monitoreo de RECP'!D54)</f>
        <v/>
      </c>
      <c r="D48" s="37" t="str">
        <f>IF('1. Monitoreo de RECP'!E54="please select","",'1. Monitoreo de RECP'!E54)</f>
        <v>Seleccione</v>
      </c>
    </row>
    <row r="49" spans="2:4" ht="16" customHeight="1">
      <c r="B49" s="35" t="str">
        <f>IF('1. Monitoreo de RECP'!A55="","",'1. Monitoreo de RECP'!A55)</f>
        <v/>
      </c>
      <c r="C49" s="36" t="str">
        <f>IF('1. Monitoreo de RECP'!D55="","",'1. Monitoreo de RECP'!D55)</f>
        <v/>
      </c>
      <c r="D49" s="37" t="str">
        <f>IF('1. Monitoreo de RECP'!E55="please select","",'1. Monitoreo de RECP'!E55)</f>
        <v>Seleccione</v>
      </c>
    </row>
    <row r="50" spans="2:4" ht="16" customHeight="1">
      <c r="B50" s="35" t="str">
        <f>IF('1. Monitoreo de RECP'!A56="","",'1. Monitoreo de RECP'!A56)</f>
        <v/>
      </c>
      <c r="C50" s="36" t="str">
        <f>IF('1. Monitoreo de RECP'!D56="","",'1. Monitoreo de RECP'!D56)</f>
        <v/>
      </c>
      <c r="D50" s="37" t="str">
        <f>IF('1. Monitoreo de RECP'!E56="please select","",'1. Monitoreo de RECP'!E56)</f>
        <v>Seleccione</v>
      </c>
    </row>
    <row r="51" spans="2:4" ht="16" customHeight="1">
      <c r="B51" s="35" t="str">
        <f>IF('1. Monitoreo de RECP'!A57="","",'1. Monitoreo de RECP'!A57)</f>
        <v/>
      </c>
      <c r="C51" s="36" t="str">
        <f>IF('1. Monitoreo de RECP'!D57="","",'1. Monitoreo de RECP'!D57)</f>
        <v/>
      </c>
      <c r="D51" s="37" t="str">
        <f>IF('1. Monitoreo de RECP'!E57="please select","",'1. Monitoreo de RECP'!E57)</f>
        <v>Seleccione</v>
      </c>
    </row>
    <row r="52" spans="2:4" ht="16" customHeight="1">
      <c r="B52" s="35" t="str">
        <f>IF('1. Monitoreo de RECP'!A58="","",'1. Monitoreo de RECP'!A58)</f>
        <v/>
      </c>
      <c r="C52" s="36" t="str">
        <f>IF('1. Monitoreo de RECP'!D58="","",'1. Monitoreo de RECP'!D58)</f>
        <v/>
      </c>
      <c r="D52" s="37" t="str">
        <f>IF('1. Monitoreo de RECP'!E58="please select","",'1. Monitoreo de RECP'!E58)</f>
        <v>Seleccione</v>
      </c>
    </row>
    <row r="53" spans="2:4" ht="16" customHeight="1">
      <c r="B53" s="35" t="str">
        <f>IF('1. Monitoreo de RECP'!A59="","",'1. Monitoreo de RECP'!A59)</f>
        <v/>
      </c>
      <c r="C53" s="36" t="str">
        <f>IF('1. Monitoreo de RECP'!D59="","",'1. Monitoreo de RECP'!D59)</f>
        <v/>
      </c>
      <c r="D53" s="37" t="str">
        <f>IF('1. Monitoreo de RECP'!E59="please select","",'1. Monitoreo de RECP'!E59)</f>
        <v>Seleccione</v>
      </c>
    </row>
    <row r="54" spans="2:4" ht="16" customHeight="1">
      <c r="B54" s="35" t="str">
        <f>IF('1. Monitoreo de RECP'!A60="","",'1. Monitoreo de RECP'!A60)</f>
        <v/>
      </c>
      <c r="C54" s="36" t="str">
        <f>IF('1. Monitoreo de RECP'!D60="","",'1. Monitoreo de RECP'!D60)</f>
        <v/>
      </c>
      <c r="D54" s="37" t="str">
        <f>IF('1. Monitoreo de RECP'!E60="please select","",'1. Monitoreo de RECP'!E60)</f>
        <v>Seleccione</v>
      </c>
    </row>
    <row r="55" spans="2:4" ht="16" customHeight="1">
      <c r="B55" s="35" t="str">
        <f>IF('1. Monitoreo de RECP'!A61="","",'1. Monitoreo de RECP'!A61)</f>
        <v/>
      </c>
      <c r="C55" s="36" t="str">
        <f>IF('1. Monitoreo de RECP'!D61="","",'1. Monitoreo de RECP'!D61)</f>
        <v/>
      </c>
      <c r="D55" s="37" t="str">
        <f>IF('1. Monitoreo de RECP'!E61="please select","",'1. Monitoreo de RECP'!E61)</f>
        <v>Seleccione</v>
      </c>
    </row>
    <row r="56" spans="2:4" ht="16" customHeight="1">
      <c r="B56" s="35" t="str">
        <f>IF('1. Monitoreo de RECP'!A62="","",'1. Monitoreo de RECP'!A62)</f>
        <v/>
      </c>
      <c r="C56" s="36" t="str">
        <f>IF('1. Monitoreo de RECP'!D62="","",'1. Monitoreo de RECP'!D62)</f>
        <v/>
      </c>
      <c r="D56" s="37" t="str">
        <f>IF('1. Monitoreo de RECP'!E62="please select","",'1. Monitoreo de RECP'!E62)</f>
        <v>Seleccione</v>
      </c>
    </row>
    <row r="57" spans="2:4" ht="16" customHeight="1">
      <c r="B57" s="35" t="str">
        <f>IF('1. Monitoreo de RECP'!A63="","",'1. Monitoreo de RECP'!A63)</f>
        <v/>
      </c>
      <c r="C57" s="36" t="str">
        <f>IF('1. Monitoreo de RECP'!D63="","",'1. Monitoreo de RECP'!D63)</f>
        <v/>
      </c>
      <c r="D57" s="37" t="str">
        <f>IF('1. Monitoreo de RECP'!E63="please select","",'1. Monitoreo de RECP'!E63)</f>
        <v>Seleccione</v>
      </c>
    </row>
    <row r="58" spans="2:4" ht="16" customHeight="1">
      <c r="B58" s="35" t="str">
        <f>IF('1. Monitoreo de RECP'!A64="","",'1. Monitoreo de RECP'!A64)</f>
        <v/>
      </c>
      <c r="C58" s="36" t="str">
        <f>IF('1. Monitoreo de RECP'!D64="","",'1. Monitoreo de RECP'!D64)</f>
        <v/>
      </c>
      <c r="D58" s="37" t="str">
        <f>IF('1. Monitoreo de RECP'!E64="please select","",'1. Monitoreo de RECP'!E64)</f>
        <v>Seleccione</v>
      </c>
    </row>
    <row r="59" spans="2:4" ht="16" customHeight="1">
      <c r="B59" s="35" t="str">
        <f>IF('1. Monitoreo de RECP'!A65="","",'1. Monitoreo de RECP'!A65)</f>
        <v/>
      </c>
      <c r="C59" s="36" t="str">
        <f>IF('1. Monitoreo de RECP'!D65="","",'1. Monitoreo de RECP'!D65)</f>
        <v/>
      </c>
      <c r="D59" s="37" t="str">
        <f>IF('1. Monitoreo de RECP'!E65="please select","",'1. Monitoreo de RECP'!E65)</f>
        <v>Seleccione</v>
      </c>
    </row>
    <row r="60" spans="2:4" ht="16" customHeight="1">
      <c r="B60" s="35" t="str">
        <f>IF('1. Monitoreo de RECP'!A66="","",'1. Monitoreo de RECP'!A66)</f>
        <v/>
      </c>
      <c r="C60" s="36" t="str">
        <f>IF('1. Monitoreo de RECP'!D66="","",'1. Monitoreo de RECP'!D66)</f>
        <v/>
      </c>
      <c r="D60" s="37" t="str">
        <f>IF('1. Monitoreo de RECP'!E66="please select","",'1. Monitoreo de RECP'!E66)</f>
        <v>Seleccione</v>
      </c>
    </row>
    <row r="61" spans="2:4" ht="16" customHeight="1">
      <c r="B61" s="35" t="str">
        <f>IF('1. Monitoreo de RECP'!A67="","",'1. Monitoreo de RECP'!A67)</f>
        <v/>
      </c>
      <c r="C61" s="36" t="str">
        <f>IF('1. Monitoreo de RECP'!D67="","",'1. Monitoreo de RECP'!D67)</f>
        <v/>
      </c>
      <c r="D61" s="37" t="str">
        <f>IF('1. Monitoreo de RECP'!E67="please select","",'1. Monitoreo de RECP'!E67)</f>
        <v>Seleccione</v>
      </c>
    </row>
    <row r="62" spans="2:4" ht="16" customHeight="1">
      <c r="B62" s="35" t="str">
        <f>IF('1. Monitoreo de RECP'!A68="","",'1. Monitoreo de RECP'!A68)</f>
        <v/>
      </c>
      <c r="C62" s="36" t="str">
        <f>IF('1. Monitoreo de RECP'!D68="","",'1. Monitoreo de RECP'!D68)</f>
        <v/>
      </c>
      <c r="D62" s="37" t="str">
        <f>IF('1. Monitoreo de RECP'!E68="please select","",'1. Monitoreo de RECP'!E68)</f>
        <v>Seleccione</v>
      </c>
    </row>
    <row r="63" spans="2:4" ht="16" customHeight="1">
      <c r="B63" s="35" t="str">
        <f>IF('1. Monitoreo de RECP'!A69="","",'1. Monitoreo de RECP'!A69)</f>
        <v/>
      </c>
      <c r="C63" s="36" t="str">
        <f>IF('1. Monitoreo de RECP'!D69="","",'1. Monitoreo de RECP'!D69)</f>
        <v/>
      </c>
      <c r="D63" s="37" t="str">
        <f>IF('1. Monitoreo de RECP'!E69="please select","",'1. Monitoreo de RECP'!E69)</f>
        <v>Seleccione</v>
      </c>
    </row>
    <row r="64" spans="2:4" ht="16" customHeight="1">
      <c r="B64" s="35" t="str">
        <f>IF('1. Monitoreo de RECP'!A70="","",'1. Monitoreo de RECP'!A70)</f>
        <v/>
      </c>
      <c r="C64" s="36" t="str">
        <f>IF('1. Monitoreo de RECP'!D70="","",'1. Monitoreo de RECP'!D70)</f>
        <v/>
      </c>
      <c r="D64" s="37" t="str">
        <f>IF('1. Monitoreo de RECP'!E70="please select","",'1. Monitoreo de RECP'!E70)</f>
        <v>Seleccione</v>
      </c>
    </row>
    <row r="65" spans="2:4" ht="16" customHeight="1">
      <c r="B65" s="35" t="str">
        <f>IF('1. Monitoreo de RECP'!A71="","",'1. Monitoreo de RECP'!A71)</f>
        <v/>
      </c>
      <c r="C65" s="36" t="str">
        <f>IF('1. Monitoreo de RECP'!D71="","",'1. Monitoreo de RECP'!D71)</f>
        <v/>
      </c>
      <c r="D65" s="37" t="str">
        <f>IF('1. Monitoreo de RECP'!E71="please select","",'1. Monitoreo de RECP'!E71)</f>
        <v>Seleccione</v>
      </c>
    </row>
    <row r="66" spans="2:4" ht="16" customHeight="1">
      <c r="B66" s="35" t="str">
        <f>IF('1. Monitoreo de RECP'!A72="","",'1. Monitoreo de RECP'!A72)</f>
        <v/>
      </c>
      <c r="C66" s="36" t="str">
        <f>IF('1. Monitoreo de RECP'!D72="","",'1. Monitoreo de RECP'!D72)</f>
        <v/>
      </c>
      <c r="D66" s="37" t="str">
        <f>IF('1. Monitoreo de RECP'!E72="please select","",'1. Monitoreo de RECP'!E72)</f>
        <v>Seleccione</v>
      </c>
    </row>
    <row r="67" spans="2:4" ht="16" customHeight="1">
      <c r="B67" s="35" t="str">
        <f>IF('1. Monitoreo de RECP'!A73="","",'1. Monitoreo de RECP'!A73)</f>
        <v/>
      </c>
      <c r="C67" s="36" t="str">
        <f>IF('1. Monitoreo de RECP'!D73="","",'1. Monitoreo de RECP'!D73)</f>
        <v/>
      </c>
      <c r="D67" s="37" t="str">
        <f>IF('1. Monitoreo de RECP'!E73="please select","",'1. Monitoreo de RECP'!E73)</f>
        <v>Seleccione</v>
      </c>
    </row>
    <row r="68" spans="2:4" ht="16" customHeight="1">
      <c r="B68" s="35" t="str">
        <f>IF('1. Monitoreo de RECP'!A74="","",'1. Monitoreo de RECP'!A74)</f>
        <v/>
      </c>
      <c r="C68" s="36" t="str">
        <f>IF('1. Monitoreo de RECP'!D74="","",'1. Monitoreo de RECP'!D74)</f>
        <v/>
      </c>
      <c r="D68" s="37" t="str">
        <f>IF('1. Monitoreo de RECP'!E74="please select","",'1. Monitoreo de RECP'!E74)</f>
        <v>Seleccione</v>
      </c>
    </row>
    <row r="69" spans="2:4" ht="16" customHeight="1">
      <c r="B69" s="35" t="str">
        <f>IF('1. Monitoreo de RECP'!A75="","",'1. Monitoreo de RECP'!A75)</f>
        <v/>
      </c>
      <c r="C69" s="36" t="str">
        <f>IF('1. Monitoreo de RECP'!D75="","",'1. Monitoreo de RECP'!D75)</f>
        <v/>
      </c>
      <c r="D69" s="37" t="str">
        <f>IF('1. Monitoreo de RECP'!E75="please select","",'1. Monitoreo de RECP'!E75)</f>
        <v>Seleccione</v>
      </c>
    </row>
    <row r="70" spans="2:4" ht="16" customHeight="1">
      <c r="B70" s="35" t="str">
        <f>IF('1. Monitoreo de RECP'!A76="","",'1. Monitoreo de RECP'!A76)</f>
        <v/>
      </c>
      <c r="C70" s="36" t="str">
        <f>IF('1. Monitoreo de RECP'!D76="","",'1. Monitoreo de RECP'!D76)</f>
        <v/>
      </c>
      <c r="D70" s="37" t="str">
        <f>IF('1. Monitoreo de RECP'!E76="please select","",'1. Monitoreo de RECP'!E76)</f>
        <v>Seleccione</v>
      </c>
    </row>
    <row r="71" spans="2:4" ht="16" customHeight="1">
      <c r="B71" s="35" t="str">
        <f>IF('1. Monitoreo de RECP'!A77="","",'1. Monitoreo de RECP'!A77)</f>
        <v/>
      </c>
      <c r="C71" s="36" t="str">
        <f>IF('1. Monitoreo de RECP'!D77="","",'1. Monitoreo de RECP'!D77)</f>
        <v/>
      </c>
      <c r="D71" s="37" t="str">
        <f>IF('1. Monitoreo de RECP'!E77="please select","",'1. Monitoreo de RECP'!E77)</f>
        <v>Seleccione</v>
      </c>
    </row>
    <row r="72" spans="2:4" ht="16" customHeight="1">
      <c r="B72" s="35" t="str">
        <f>IF('1. Monitoreo de RECP'!A78="","",'1. Monitoreo de RECP'!A78)</f>
        <v/>
      </c>
      <c r="C72" s="36" t="str">
        <f>IF('1. Monitoreo de RECP'!D78="","",'1. Monitoreo de RECP'!D78)</f>
        <v/>
      </c>
      <c r="D72" s="37" t="str">
        <f>IF('1. Monitoreo de RECP'!E78="please select","",'1. Monitoreo de RECP'!E78)</f>
        <v>Seleccione</v>
      </c>
    </row>
    <row r="73" spans="2:4" ht="16" customHeight="1">
      <c r="B73" s="35" t="str">
        <f>IF('1. Monitoreo de RECP'!A79="","",'1. Monitoreo de RECP'!A79)</f>
        <v/>
      </c>
      <c r="C73" s="36" t="str">
        <f>IF('1. Monitoreo de RECP'!D79="","",'1. Monitoreo de RECP'!D79)</f>
        <v/>
      </c>
      <c r="D73" s="37" t="str">
        <f>IF('1. Monitoreo de RECP'!E79="please select","",'1. Monitoreo de RECP'!E79)</f>
        <v>Seleccione</v>
      </c>
    </row>
    <row r="74" spans="2:4" ht="16" customHeight="1">
      <c r="B74" s="35" t="str">
        <f>IF('1. Monitoreo de RECP'!A80="","",'1. Monitoreo de RECP'!A80)</f>
        <v/>
      </c>
      <c r="C74" s="36" t="str">
        <f>IF('1. Monitoreo de RECP'!D80="","",'1. Monitoreo de RECP'!D80)</f>
        <v/>
      </c>
      <c r="D74" s="37" t="str">
        <f>IF('1. Monitoreo de RECP'!E80="please select","",'1. Monitoreo de RECP'!E80)</f>
        <v>Seleccione</v>
      </c>
    </row>
    <row r="75" spans="2:4" ht="16" customHeight="1">
      <c r="B75" s="35" t="str">
        <f>IF('1. Monitoreo de RECP'!A81="","",'1. Monitoreo de RECP'!A81)</f>
        <v/>
      </c>
      <c r="C75" s="36" t="str">
        <f>IF('1. Monitoreo de RECP'!D81="","",'1. Monitoreo de RECP'!D81)</f>
        <v/>
      </c>
      <c r="D75" s="37" t="str">
        <f>IF('1. Monitoreo de RECP'!E81="please select","",'1. Monitoreo de RECP'!E81)</f>
        <v>Seleccione</v>
      </c>
    </row>
    <row r="76" spans="2:4" ht="16" customHeight="1">
      <c r="B76" s="35" t="str">
        <f>IF('1. Monitoreo de RECP'!A82="","",'1. Monitoreo de RECP'!A82)</f>
        <v/>
      </c>
      <c r="C76" s="36" t="str">
        <f>IF('1. Monitoreo de RECP'!D82="","",'1. Monitoreo de RECP'!D82)</f>
        <v/>
      </c>
      <c r="D76" s="37" t="str">
        <f>IF('1. Monitoreo de RECP'!E82="please select","",'1. Monitoreo de RECP'!E82)</f>
        <v>Seleccione</v>
      </c>
    </row>
    <row r="77" spans="2:4" ht="16" customHeight="1">
      <c r="B77" s="35" t="str">
        <f>IF('1. Monitoreo de RECP'!A83="","",'1. Monitoreo de RECP'!A83)</f>
        <v/>
      </c>
      <c r="C77" s="36" t="str">
        <f>IF('1. Monitoreo de RECP'!D83="","",'1. Monitoreo de RECP'!D83)</f>
        <v/>
      </c>
      <c r="D77" s="37" t="str">
        <f>IF('1. Monitoreo de RECP'!E83="please select","",'1. Monitoreo de RECP'!E83)</f>
        <v>Seleccione</v>
      </c>
    </row>
    <row r="78" spans="2:4" ht="16" customHeight="1">
      <c r="B78" s="35" t="str">
        <f>IF('1. Monitoreo de RECP'!A84="","",'1. Monitoreo de RECP'!A84)</f>
        <v/>
      </c>
      <c r="C78" s="36" t="str">
        <f>IF('1. Monitoreo de RECP'!D84="","",'1. Monitoreo de RECP'!D84)</f>
        <v/>
      </c>
      <c r="D78" s="37" t="str">
        <f>IF('1. Monitoreo de RECP'!E84="please select","",'1. Monitoreo de RECP'!E84)</f>
        <v>Seleccione</v>
      </c>
    </row>
    <row r="79" spans="2:4" ht="16" customHeight="1">
      <c r="B79" s="35" t="str">
        <f>IF('1. Monitoreo de RECP'!A85="","",'1. Monitoreo de RECP'!A85)</f>
        <v/>
      </c>
      <c r="C79" s="36" t="str">
        <f>IF('1. Monitoreo de RECP'!D85="","",'1. Monitoreo de RECP'!D85)</f>
        <v/>
      </c>
      <c r="D79" s="37" t="str">
        <f>IF('1. Monitoreo de RECP'!E85="please select","",'1. Monitoreo de RECP'!E85)</f>
        <v>Seleccione</v>
      </c>
    </row>
    <row r="80" spans="2:4" ht="16" customHeight="1">
      <c r="B80" s="35" t="str">
        <f>IF('1. Monitoreo de RECP'!A86="","",'1. Monitoreo de RECP'!A86)</f>
        <v/>
      </c>
      <c r="C80" s="36" t="str">
        <f>IF('1. Monitoreo de RECP'!D86="","",'1. Monitoreo de RECP'!D86)</f>
        <v/>
      </c>
      <c r="D80" s="37" t="str">
        <f>IF('1. Monitoreo de RECP'!E86="please select","",'1. Monitoreo de RECP'!E86)</f>
        <v>Seleccione</v>
      </c>
    </row>
    <row r="81" spans="2:4" ht="16" customHeight="1">
      <c r="B81" s="35" t="str">
        <f>IF('1. Monitoreo de RECP'!A87="","",'1. Monitoreo de RECP'!A87)</f>
        <v/>
      </c>
      <c r="C81" s="36" t="str">
        <f>IF('1. Monitoreo de RECP'!D87="","",'1. Monitoreo de RECP'!D87)</f>
        <v/>
      </c>
      <c r="D81" s="37" t="str">
        <f>IF('1. Monitoreo de RECP'!E87="please select","",'1. Monitoreo de RECP'!E87)</f>
        <v>Seleccione</v>
      </c>
    </row>
    <row r="82" spans="2:4" ht="16" customHeight="1">
      <c r="B82" s="35" t="str">
        <f>IF('1. Monitoreo de RECP'!A88="","",'1. Monitoreo de RECP'!A88)</f>
        <v/>
      </c>
      <c r="C82" s="36" t="str">
        <f>IF('1. Monitoreo de RECP'!D88="","",'1. Monitoreo de RECP'!D88)</f>
        <v/>
      </c>
      <c r="D82" s="37" t="str">
        <f>IF('1. Monitoreo de RECP'!E88="please select","",'1. Monitoreo de RECP'!E88)</f>
        <v>Seleccione</v>
      </c>
    </row>
    <row r="83" spans="2:4" ht="16" customHeight="1">
      <c r="B83" s="35" t="str">
        <f>IF('1. Monitoreo de RECP'!A89="","",'1. Monitoreo de RECP'!A89)</f>
        <v/>
      </c>
      <c r="C83" s="36" t="str">
        <f>IF('1. Monitoreo de RECP'!D89="","",'1. Monitoreo de RECP'!D89)</f>
        <v/>
      </c>
      <c r="D83" s="37" t="str">
        <f>IF('1. Monitoreo de RECP'!E89="please select","",'1. Monitoreo de RECP'!E89)</f>
        <v>Seleccione</v>
      </c>
    </row>
    <row r="84" spans="2:4" ht="16" customHeight="1">
      <c r="B84" s="35" t="str">
        <f>IF('1. Monitoreo de RECP'!A90="","",'1. Monitoreo de RECP'!A90)</f>
        <v/>
      </c>
      <c r="C84" s="36" t="str">
        <f>IF('1. Monitoreo de RECP'!D90="","",'1. Monitoreo de RECP'!D90)</f>
        <v/>
      </c>
      <c r="D84" s="37" t="str">
        <f>IF('1. Monitoreo de RECP'!E90="please select","",'1. Monitoreo de RECP'!E90)</f>
        <v>Seleccione</v>
      </c>
    </row>
    <row r="85" spans="2:4" ht="16" customHeight="1">
      <c r="B85" s="35" t="str">
        <f>IF('1. Monitoreo de RECP'!A91="","",'1. Monitoreo de RECP'!A91)</f>
        <v/>
      </c>
      <c r="C85" s="36" t="str">
        <f>IF('1. Monitoreo de RECP'!D91="","",'1. Monitoreo de RECP'!D91)</f>
        <v/>
      </c>
      <c r="D85" s="37" t="str">
        <f>IF('1. Monitoreo de RECP'!E91="please select","",'1. Monitoreo de RECP'!E91)</f>
        <v>Seleccione</v>
      </c>
    </row>
    <row r="86" spans="2:4" ht="16" customHeight="1">
      <c r="B86" s="35" t="str">
        <f>IF('1. Monitoreo de RECP'!A92="","",'1. Monitoreo de RECP'!A92)</f>
        <v/>
      </c>
      <c r="C86" s="36" t="str">
        <f>IF('1. Monitoreo de RECP'!D92="","",'1. Monitoreo de RECP'!D92)</f>
        <v/>
      </c>
      <c r="D86" s="37" t="str">
        <f>IF('1. Monitoreo de RECP'!E92="please select","",'1. Monitoreo de RECP'!E92)</f>
        <v>Seleccione</v>
      </c>
    </row>
    <row r="87" spans="2:4" ht="16" customHeight="1">
      <c r="B87" s="35" t="str">
        <f>IF('1. Monitoreo de RECP'!A93="","",'1. Monitoreo de RECP'!A93)</f>
        <v/>
      </c>
      <c r="C87" s="36" t="str">
        <f>IF('1. Monitoreo de RECP'!D93="","",'1. Monitoreo de RECP'!D93)</f>
        <v/>
      </c>
      <c r="D87" s="37" t="str">
        <f>IF('1. Monitoreo de RECP'!E93="please select","",'1. Monitoreo de RECP'!E93)</f>
        <v>Seleccione</v>
      </c>
    </row>
    <row r="88" spans="2:4" ht="16" customHeight="1">
      <c r="B88" s="35" t="str">
        <f>IF('1. Monitoreo de RECP'!A94="","",'1. Monitoreo de RECP'!A94)</f>
        <v/>
      </c>
      <c r="C88" s="36" t="str">
        <f>IF('1. Monitoreo de RECP'!D94="","",'1. Monitoreo de RECP'!D94)</f>
        <v/>
      </c>
      <c r="D88" s="37" t="str">
        <f>IF('1. Monitoreo de RECP'!E94="please select","",'1. Monitoreo de RECP'!E94)</f>
        <v>Seleccione</v>
      </c>
    </row>
    <row r="89" spans="2:4" ht="16" customHeight="1">
      <c r="B89" s="35" t="str">
        <f>IF('1. Monitoreo de RECP'!A95="","",'1. Monitoreo de RECP'!A95)</f>
        <v/>
      </c>
      <c r="C89" s="36" t="str">
        <f>IF('1. Monitoreo de RECP'!D95="","",'1. Monitoreo de RECP'!D95)</f>
        <v/>
      </c>
      <c r="D89" s="37" t="str">
        <f>IF('1. Monitoreo de RECP'!E95="please select","",'1. Monitoreo de RECP'!E95)</f>
        <v>Seleccione</v>
      </c>
    </row>
    <row r="90" spans="2:4" ht="16" customHeight="1">
      <c r="B90" s="35" t="str">
        <f>IF('1. Monitoreo de RECP'!A96="","",'1. Monitoreo de RECP'!A96)</f>
        <v/>
      </c>
      <c r="C90" s="36" t="str">
        <f>IF('1. Monitoreo de RECP'!D96="","",'1. Monitoreo de RECP'!D96)</f>
        <v/>
      </c>
      <c r="D90" s="37" t="str">
        <f>IF('1. Monitoreo de RECP'!E96="please select","",'1. Monitoreo de RECP'!E96)</f>
        <v>Seleccione</v>
      </c>
    </row>
    <row r="91" spans="2:4" ht="16" customHeight="1">
      <c r="B91" s="35" t="str">
        <f>IF('1. Monitoreo de RECP'!A97="","",'1. Monitoreo de RECP'!A97)</f>
        <v/>
      </c>
      <c r="C91" s="36" t="str">
        <f>IF('1. Monitoreo de RECP'!D97="","",'1. Monitoreo de RECP'!D97)</f>
        <v/>
      </c>
      <c r="D91" s="37" t="str">
        <f>IF('1. Monitoreo de RECP'!E97="please select","",'1. Monitoreo de RECP'!E97)</f>
        <v>Seleccione</v>
      </c>
    </row>
    <row r="92" spans="2:4" ht="16" customHeight="1">
      <c r="B92" s="35" t="str">
        <f>IF('1. Monitoreo de RECP'!A98="","",'1. Monitoreo de RECP'!A98)</f>
        <v/>
      </c>
      <c r="C92" s="36" t="str">
        <f>IF('1. Monitoreo de RECP'!D98="","",'1. Monitoreo de RECP'!D98)</f>
        <v/>
      </c>
      <c r="D92" s="37" t="str">
        <f>IF('1. Monitoreo de RECP'!E98="please select","",'1. Monitoreo de RECP'!E98)</f>
        <v>Seleccione</v>
      </c>
    </row>
    <row r="93" spans="2:4" ht="16" customHeight="1">
      <c r="B93" s="35" t="str">
        <f>IF('1. Monitoreo de RECP'!A99="","",'1. Monitoreo de RECP'!A99)</f>
        <v/>
      </c>
      <c r="C93" s="36" t="str">
        <f>IF('1. Monitoreo de RECP'!D99="","",'1. Monitoreo de RECP'!D99)</f>
        <v/>
      </c>
      <c r="D93" s="37" t="str">
        <f>IF('1. Monitoreo de RECP'!E99="please select","",'1. Monitoreo de RECP'!E99)</f>
        <v>Seleccione</v>
      </c>
    </row>
    <row r="94" spans="2:4" ht="16" customHeight="1">
      <c r="B94" s="35" t="str">
        <f>IF('1. Monitoreo de RECP'!A100="","",'1. Monitoreo de RECP'!A100)</f>
        <v/>
      </c>
      <c r="C94" s="36" t="str">
        <f>IF('1. Monitoreo de RECP'!D100="","",'1. Monitoreo de RECP'!D100)</f>
        <v/>
      </c>
      <c r="D94" s="37" t="str">
        <f>IF('1. Monitoreo de RECP'!E100="please select","",'1. Monitoreo de RECP'!E100)</f>
        <v>Seleccione</v>
      </c>
    </row>
    <row r="95" spans="2:4" ht="16" customHeight="1">
      <c r="B95" s="35" t="str">
        <f>IF('1. Monitoreo de RECP'!A101="","",'1. Monitoreo de RECP'!A101)</f>
        <v/>
      </c>
      <c r="C95" s="36" t="str">
        <f>IF('1. Monitoreo de RECP'!D101="","",'1. Monitoreo de RECP'!D101)</f>
        <v/>
      </c>
      <c r="D95" s="37" t="str">
        <f>IF('1. Monitoreo de RECP'!E101="please select","",'1. Monitoreo de RECP'!E101)</f>
        <v>Seleccione</v>
      </c>
    </row>
    <row r="96" spans="2:4" ht="16" customHeight="1">
      <c r="B96" s="35" t="str">
        <f>IF('1. Monitoreo de RECP'!A102="","",'1. Monitoreo de RECP'!A102)</f>
        <v/>
      </c>
      <c r="C96" s="36" t="str">
        <f>IF('1. Monitoreo de RECP'!D102="","",'1. Monitoreo de RECP'!D102)</f>
        <v/>
      </c>
      <c r="D96" s="37" t="str">
        <f>IF('1. Monitoreo de RECP'!E102="please select","",'1. Monitoreo de RECP'!E102)</f>
        <v>Seleccione</v>
      </c>
    </row>
    <row r="97" spans="2:4" ht="16" customHeight="1">
      <c r="B97" s="35" t="str">
        <f>IF('1. Monitoreo de RECP'!A103="","",'1. Monitoreo de RECP'!A103)</f>
        <v/>
      </c>
      <c r="C97" s="36" t="str">
        <f>IF('1. Monitoreo de RECP'!D103="","",'1. Monitoreo de RECP'!D103)</f>
        <v/>
      </c>
      <c r="D97" s="37" t="str">
        <f>IF('1. Monitoreo de RECP'!E103="please select","",'1. Monitoreo de RECP'!E103)</f>
        <v>Seleccione</v>
      </c>
    </row>
    <row r="98" spans="2:4" ht="16" customHeight="1">
      <c r="B98" s="35" t="str">
        <f>IF('1. Monitoreo de RECP'!A104="","",'1. Monitoreo de RECP'!A104)</f>
        <v/>
      </c>
      <c r="C98" s="36" t="str">
        <f>IF('1. Monitoreo de RECP'!D104="","",'1. Monitoreo de RECP'!D104)</f>
        <v/>
      </c>
      <c r="D98" s="37" t="str">
        <f>IF('1. Monitoreo de RECP'!E104="please select","",'1. Monitoreo de RECP'!E104)</f>
        <v>Seleccione</v>
      </c>
    </row>
    <row r="99" spans="2:4" ht="16" customHeight="1">
      <c r="B99" s="35" t="str">
        <f>IF('1. Monitoreo de RECP'!A105="","",'1. Monitoreo de RECP'!A105)</f>
        <v/>
      </c>
      <c r="C99" s="36" t="str">
        <f>IF('1. Monitoreo de RECP'!D105="","",'1. Monitoreo de RECP'!D105)</f>
        <v/>
      </c>
      <c r="D99" s="37" t="str">
        <f>IF('1. Monitoreo de RECP'!E105="please select","",'1. Monitoreo de RECP'!E105)</f>
        <v>Seleccione</v>
      </c>
    </row>
    <row r="100" spans="2:4" ht="16" customHeight="1">
      <c r="B100" s="35" t="str">
        <f>IF('1. Monitoreo de RECP'!A106="","",'1. Monitoreo de RECP'!A106)</f>
        <v/>
      </c>
      <c r="C100" s="36" t="str">
        <f>IF('1. Monitoreo de RECP'!D106="","",'1. Monitoreo de RECP'!D106)</f>
        <v/>
      </c>
      <c r="D100" s="37" t="str">
        <f>IF('1. Monitoreo de RECP'!E106="please select","",'1. Monitoreo de RECP'!E106)</f>
        <v>Seleccione</v>
      </c>
    </row>
    <row r="101" spans="2:4" ht="16" customHeight="1">
      <c r="B101" s="35" t="str">
        <f>IF('1. Monitoreo de RECP'!A107="","",'1. Monitoreo de RECP'!A107)</f>
        <v/>
      </c>
      <c r="C101" s="36" t="str">
        <f>IF('1. Monitoreo de RECP'!D107="","",'1. Monitoreo de RECP'!D107)</f>
        <v/>
      </c>
      <c r="D101" s="37" t="str">
        <f>IF('1. Monitoreo de RECP'!E107="please select","",'1. Monitoreo de RECP'!E107)</f>
        <v>Seleccione</v>
      </c>
    </row>
    <row r="102" spans="2:4" ht="16" customHeight="1">
      <c r="B102" s="35" t="str">
        <f>IF('1. Monitoreo de RECP'!A108="","",'1. Monitoreo de RECP'!A108)</f>
        <v/>
      </c>
      <c r="C102" s="36" t="str">
        <f>IF('1. Monitoreo de RECP'!D108="","",'1. Monitoreo de RECP'!D108)</f>
        <v/>
      </c>
      <c r="D102" s="37" t="str">
        <f>IF('1. Monitoreo de RECP'!E108="please select","",'1. Monitoreo de RECP'!E108)</f>
        <v>Seleccione</v>
      </c>
    </row>
    <row r="103" spans="2:4" ht="16" customHeight="1">
      <c r="B103" s="35" t="str">
        <f>IF('1. Monitoreo de RECP'!A109="","",'1. Monitoreo de RECP'!A109)</f>
        <v/>
      </c>
      <c r="C103" s="36" t="str">
        <f>IF('1. Monitoreo de RECP'!D109="","",'1. Monitoreo de RECP'!D109)</f>
        <v/>
      </c>
      <c r="D103" s="37" t="str">
        <f>IF('1. Monitoreo de RECP'!E109="please select","",'1. Monitoreo de RECP'!E109)</f>
        <v>Seleccione</v>
      </c>
    </row>
    <row r="104" spans="2:4" ht="16" customHeight="1">
      <c r="B104" s="35" t="str">
        <f>IF('1. Monitoreo de RECP'!A110="","",'1. Monitoreo de RECP'!A110)</f>
        <v/>
      </c>
      <c r="C104" s="36" t="str">
        <f>IF('1. Monitoreo de RECP'!D110="","",'1. Monitoreo de RECP'!D110)</f>
        <v/>
      </c>
      <c r="D104" s="37" t="str">
        <f>IF('1. Monitoreo de RECP'!E110="please select","",'1. Monitoreo de RECP'!E110)</f>
        <v>Seleccione</v>
      </c>
    </row>
    <row r="105" spans="2:4" ht="16" customHeight="1">
      <c r="B105" s="35" t="str">
        <f>IF('1. Monitoreo de RECP'!A111="","",'1. Monitoreo de RECP'!A111)</f>
        <v/>
      </c>
      <c r="C105" s="36" t="str">
        <f>IF('1. Monitoreo de RECP'!D111="","",'1. Monitoreo de RECP'!D111)</f>
        <v/>
      </c>
      <c r="D105" s="37" t="str">
        <f>IF('1. Monitoreo de RECP'!E111="please select","",'1. Monitoreo de RECP'!E111)</f>
        <v>Seleccione</v>
      </c>
    </row>
    <row r="106" spans="2:4" ht="16" customHeight="1">
      <c r="B106" s="35" t="str">
        <f>IF('1. Monitoreo de RECP'!A112="","",'1. Monitoreo de RECP'!A112)</f>
        <v/>
      </c>
      <c r="C106" s="36" t="str">
        <f>IF('1. Monitoreo de RECP'!D112="","",'1. Monitoreo de RECP'!D112)</f>
        <v/>
      </c>
      <c r="D106" s="37" t="str">
        <f>IF('1. Monitoreo de RECP'!E112="please select","",'1. Monitoreo de RECP'!E112)</f>
        <v>Seleccione</v>
      </c>
    </row>
    <row r="107" spans="2:4" ht="16" customHeight="1">
      <c r="B107" s="35" t="str">
        <f>IF('1. Monitoreo de RECP'!A113="","",'1. Monitoreo de RECP'!A113)</f>
        <v/>
      </c>
      <c r="C107" s="36" t="str">
        <f>IF('1. Monitoreo de RECP'!D113="","",'1. Monitoreo de RECP'!D113)</f>
        <v/>
      </c>
      <c r="D107" s="37" t="str">
        <f>IF('1. Monitoreo de RECP'!E113="please select","",'1. Monitoreo de RECP'!E113)</f>
        <v>Seleccione</v>
      </c>
    </row>
    <row r="108" spans="2:4" ht="16" customHeight="1">
      <c r="B108" s="35" t="str">
        <f>IF('1. Monitoreo de RECP'!A114="","",'1. Monitoreo de RECP'!A114)</f>
        <v/>
      </c>
      <c r="C108" s="36" t="str">
        <f>IF('1. Monitoreo de RECP'!D114="","",'1. Monitoreo de RECP'!D114)</f>
        <v/>
      </c>
      <c r="D108" s="37" t="str">
        <f>IF('1. Monitoreo de RECP'!E114="please select","",'1. Monitoreo de RECP'!E114)</f>
        <v>Seleccione</v>
      </c>
    </row>
    <row r="109" spans="2:4" ht="16" customHeight="1">
      <c r="B109" s="35" t="str">
        <f>IF('1. Monitoreo de RECP'!A115="","",'1. Monitoreo de RECP'!A115)</f>
        <v/>
      </c>
      <c r="C109" s="36" t="str">
        <f>IF('1. Monitoreo de RECP'!D115="","",'1. Monitoreo de RECP'!D115)</f>
        <v/>
      </c>
      <c r="D109" s="37" t="str">
        <f>IF('1. Monitoreo de RECP'!E115="please select","",'1. Monitoreo de RECP'!E115)</f>
        <v>Seleccione</v>
      </c>
    </row>
  </sheetData>
  <sheetProtection formatCells="0" formatColumns="0" formatRows="0"/>
  <mergeCells count="2">
    <mergeCell ref="B1:C1"/>
    <mergeCell ref="B2:D2"/>
  </mergeCells>
  <pageMargins left="0.39370078740157499" right="0.39370078740157499" top="0.59055118110236204" bottom="0.39370078740157499" header="0.23622047244094499" footer="0.23622047244094499"/>
  <pageSetup paperSize="9" scale="60" orientation="portrait"/>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50"/>
  <sheetViews>
    <sheetView showGridLines="0" showRowColHeaders="0" tabSelected="1" workbookViewId="0">
      <pane ySplit="9" topLeftCell="A10" activePane="bottomLeft" state="frozen"/>
      <selection pane="bottomLeft" activeCell="D16" sqref="D16"/>
    </sheetView>
  </sheetViews>
  <sheetFormatPr defaultColWidth="8.54296875" defaultRowHeight="14.5"/>
  <cols>
    <col min="1" max="1" width="2" style="6" customWidth="1"/>
    <col min="2" max="2" width="68.1796875" style="7" customWidth="1"/>
    <col min="3" max="3" width="26.1796875" style="6" customWidth="1"/>
    <col min="4" max="4" width="19.81640625" style="8" customWidth="1"/>
    <col min="5" max="5" width="2.453125" style="6" customWidth="1"/>
    <col min="6" max="16384" width="8.54296875" style="6"/>
  </cols>
  <sheetData>
    <row r="1" spans="2:26" s="1" customFormat="1" ht="17.5" customHeight="1">
      <c r="B1" s="347" t="s">
        <v>66</v>
      </c>
      <c r="C1" s="347"/>
      <c r="D1" s="9"/>
    </row>
    <row r="2" spans="2:26" s="1" customFormat="1" ht="61" customHeight="1">
      <c r="B2" s="10" t="s">
        <v>139</v>
      </c>
      <c r="C2" s="10"/>
      <c r="D2" s="11"/>
      <c r="E2" s="10"/>
      <c r="F2" s="10"/>
      <c r="G2" s="10"/>
      <c r="H2" s="10"/>
      <c r="I2" s="10"/>
    </row>
    <row r="3" spans="2:26" s="2" customFormat="1" ht="12">
      <c r="C3" s="12"/>
      <c r="D3" s="13"/>
      <c r="E3" s="14"/>
      <c r="G3" s="12"/>
      <c r="N3" s="27"/>
      <c r="Y3" s="14"/>
      <c r="Z3" s="14"/>
    </row>
    <row r="4" spans="2:26" s="2" customFormat="1" ht="12">
      <c r="C4" s="12"/>
      <c r="D4" s="13"/>
      <c r="E4" s="14"/>
      <c r="G4" s="12"/>
      <c r="N4" s="27"/>
      <c r="Y4" s="14"/>
      <c r="Z4" s="14"/>
    </row>
    <row r="5" spans="2:26" s="2" customFormat="1" ht="12">
      <c r="C5" s="12"/>
      <c r="D5" s="13"/>
      <c r="E5" s="14"/>
      <c r="G5" s="12"/>
      <c r="N5" s="27"/>
      <c r="Y5" s="14"/>
      <c r="Z5" s="14"/>
    </row>
    <row r="6" spans="2:26" s="2" customFormat="1" ht="12">
      <c r="C6" s="12"/>
      <c r="D6" s="13"/>
      <c r="E6" s="14"/>
      <c r="G6" s="12"/>
      <c r="N6" s="27"/>
      <c r="Y6" s="14"/>
      <c r="Z6" s="14"/>
    </row>
    <row r="7" spans="2:26" s="3" customFormat="1" ht="17.5" customHeight="1">
      <c r="B7" s="15" t="s">
        <v>135</v>
      </c>
      <c r="C7" s="349" t="str">
        <f>IF('1. Monitoreo de RECP'!B5="","",'1. Monitoreo de RECP'!B5)</f>
        <v/>
      </c>
      <c r="D7" s="349"/>
    </row>
    <row r="8" spans="2:26" ht="8.15" customHeight="1">
      <c r="C8" s="16"/>
    </row>
    <row r="9" spans="2:26" s="4" customFormat="1" ht="21" customHeight="1">
      <c r="B9" s="17" t="s">
        <v>140</v>
      </c>
      <c r="C9" s="18">
        <f>COUNTA('1. Monitoreo de RECP'!A22:A115)</f>
        <v>0</v>
      </c>
      <c r="D9" s="19"/>
    </row>
    <row r="10" spans="2:26" s="4" customFormat="1" ht="21" customHeight="1">
      <c r="B10" s="20" t="s">
        <v>141</v>
      </c>
      <c r="C10" s="21">
        <f>COUNTA('1. Monitoreo de RECP'!D16:D115)</f>
        <v>0</v>
      </c>
      <c r="D10" s="22" t="s">
        <v>142</v>
      </c>
    </row>
    <row r="11" spans="2:26" s="5" customFormat="1" ht="13" customHeight="1">
      <c r="B11" s="237" t="s">
        <v>143</v>
      </c>
      <c r="C11" s="23">
        <f>COUNTIF('1. Monitoreo de RECP'!E16:E115,"Implementada")</f>
        <v>0</v>
      </c>
      <c r="D11" s="24"/>
    </row>
    <row r="12" spans="2:26" s="5" customFormat="1" ht="13" customHeight="1">
      <c r="B12" s="237" t="s">
        <v>144</v>
      </c>
      <c r="C12" s="23">
        <f>COUNTIF('1. Monitoreo de RECP'!E16:E115,"Planificado")</f>
        <v>0</v>
      </c>
      <c r="D12" s="24"/>
    </row>
    <row r="13" spans="2:26" s="5" customFormat="1" ht="13" customHeight="1">
      <c r="B13" s="237" t="s">
        <v>145</v>
      </c>
      <c r="C13" s="23">
        <f>COUNTIF('1. Monitoreo de RECP'!E16:E115,"Probable")</f>
        <v>0</v>
      </c>
      <c r="D13" s="24"/>
    </row>
    <row r="14" spans="2:26" s="5" customFormat="1" ht="13" customHeight="1">
      <c r="B14" s="237" t="s">
        <v>146</v>
      </c>
      <c r="C14" s="23">
        <f>COUNTIF('1. Monitoreo de RECP'!E16:E115,"Improbable")</f>
        <v>0</v>
      </c>
      <c r="D14" s="24"/>
    </row>
    <row r="15" spans="2:26" s="4" customFormat="1" ht="21" customHeight="1">
      <c r="B15" s="20" t="s">
        <v>147</v>
      </c>
      <c r="C15" s="25">
        <f>SUM('1. Monitoreo de RECP'!H16:H115)</f>
        <v>0</v>
      </c>
      <c r="D15" s="22" t="s">
        <v>148</v>
      </c>
    </row>
    <row r="16" spans="2:26" s="5" customFormat="1" ht="13" customHeight="1">
      <c r="B16" s="237" t="s">
        <v>143</v>
      </c>
      <c r="C16" s="26">
        <f>SUMIFS('1. Monitoreo de RECP'!H16:H115,'1. Monitoreo de RECP'!E16:E115,"Implementada")</f>
        <v>0</v>
      </c>
      <c r="D16" s="24"/>
    </row>
    <row r="17" spans="2:4" s="5" customFormat="1" ht="13" customHeight="1">
      <c r="B17" s="237" t="s">
        <v>144</v>
      </c>
      <c r="C17" s="26">
        <f>SUMIFS('1. Monitoreo de RECP'!H16:H115,'1. Monitoreo de RECP'!E16:E115,"Planificado")</f>
        <v>0</v>
      </c>
      <c r="D17" s="24"/>
    </row>
    <row r="18" spans="2:4" s="5" customFormat="1" ht="13" customHeight="1">
      <c r="B18" s="237" t="s">
        <v>149</v>
      </c>
      <c r="C18" s="26">
        <f>SUMIFS('1. Monitoreo de RECP'!H16:H115,'1. Monitoreo de RECP'!E16:E115,"Probable")</f>
        <v>0</v>
      </c>
      <c r="D18" s="24"/>
    </row>
    <row r="19" spans="2:4" s="5" customFormat="1" ht="13" customHeight="1">
      <c r="B19" s="237" t="s">
        <v>150</v>
      </c>
      <c r="C19" s="26">
        <f>SUMIFS('1. Monitoreo de RECP'!H16:H115,'1. Monitoreo de RECP'!E16:E115,"Improbable")</f>
        <v>0</v>
      </c>
      <c r="D19" s="24"/>
    </row>
    <row r="20" spans="2:4" s="4" customFormat="1" ht="21" customHeight="1">
      <c r="B20" s="20" t="s">
        <v>151</v>
      </c>
      <c r="C20" s="25">
        <f>SUM('1. Monitoreo de RECP'!L16:L115)</f>
        <v>0</v>
      </c>
      <c r="D20" s="22" t="s">
        <v>152</v>
      </c>
    </row>
    <row r="21" spans="2:4" s="5" customFormat="1" ht="13" customHeight="1">
      <c r="B21" s="237" t="s">
        <v>143</v>
      </c>
      <c r="C21" s="26">
        <f>SUMIFS('1. Monitoreo de RECP'!L16:L115,'1. Monitoreo de RECP'!E16:E115,"Implementada")</f>
        <v>0</v>
      </c>
      <c r="D21" s="24"/>
    </row>
    <row r="22" spans="2:4" s="5" customFormat="1" ht="13" customHeight="1">
      <c r="B22" s="237" t="s">
        <v>144</v>
      </c>
      <c r="C22" s="26">
        <f>SUMIFS('1. Monitoreo de RECP'!L16:L115,'1. Monitoreo de RECP'!E16:E115,"Planificado")</f>
        <v>0</v>
      </c>
      <c r="D22" s="24"/>
    </row>
    <row r="23" spans="2:4" s="5" customFormat="1" ht="13" customHeight="1">
      <c r="B23" s="237" t="s">
        <v>153</v>
      </c>
      <c r="C23" s="26">
        <f>SUMIFS('1. Monitoreo de RECP'!L16:L115,'1. Monitoreo de RECP'!E16:E115,"Probable")</f>
        <v>0</v>
      </c>
      <c r="D23" s="24"/>
    </row>
    <row r="24" spans="2:4" s="5" customFormat="1" ht="13" customHeight="1">
      <c r="B24" s="237" t="s">
        <v>154</v>
      </c>
      <c r="C24" s="26">
        <f>SUMIFS('1. Monitoreo de RECP'!L16:L115,'1. Monitoreo de RECP'!E16:E115,"Improbable")</f>
        <v>0</v>
      </c>
      <c r="D24" s="24"/>
    </row>
    <row r="25" spans="2:4" s="4" customFormat="1" ht="21" customHeight="1">
      <c r="B25" s="20" t="s">
        <v>155</v>
      </c>
      <c r="C25" s="25">
        <f>SUM('1. Monitoreo de RECP'!J16:J115,'1. Monitoreo de RECP'!N16:N115)</f>
        <v>0</v>
      </c>
      <c r="D25" s="22" t="s">
        <v>156</v>
      </c>
    </row>
    <row r="26" spans="2:4" s="5" customFormat="1" ht="13" customHeight="1">
      <c r="B26" s="237" t="s">
        <v>143</v>
      </c>
      <c r="C26" s="26">
        <f>(SUMIFS('1. Monitoreo de RECP'!N16:N115,'1. Monitoreo de RECP'!E16:E115,"Implementada"))+(SUMIFS('1. Monitoreo de RECP'!J16:J115,'1. Monitoreo de RECP'!E16:E115,"Implementada"))</f>
        <v>0</v>
      </c>
      <c r="D26" s="24"/>
    </row>
    <row r="27" spans="2:4" s="5" customFormat="1" ht="13" customHeight="1">
      <c r="B27" s="237" t="s">
        <v>144</v>
      </c>
      <c r="C27" s="26">
        <f>(SUMIFS('1. Monitoreo de RECP'!N16:N115,'1. Monitoreo de RECP'!E16:E115,"Planificado"))+(SUMIFS('1. Monitoreo de RECP'!J16:J115,'1. Monitoreo de RECP'!E16:E115,"Planificado"))</f>
        <v>0</v>
      </c>
      <c r="D27" s="24"/>
    </row>
    <row r="28" spans="2:4" s="5" customFormat="1" ht="13" customHeight="1">
      <c r="B28" s="237" t="s">
        <v>149</v>
      </c>
      <c r="C28" s="26">
        <f>(SUMIFS('1. Monitoreo de RECP'!N16:N115,'1. Monitoreo de RECP'!E16:E115,"Probable"))+(SUMIFS('1. Monitoreo de RECP'!J16:J115,'1. Monitoreo de RECP'!E16:E115,"Probable"))</f>
        <v>0</v>
      </c>
      <c r="D28" s="24"/>
    </row>
    <row r="29" spans="2:4" s="5" customFormat="1" ht="13" customHeight="1">
      <c r="B29" s="237" t="s">
        <v>154</v>
      </c>
      <c r="C29" s="26">
        <f>(SUMIFS('1. Monitoreo de RECP'!N16:N115,'1. Monitoreo de RECP'!E16:E115,"Improbable"))+(SUMIFS('1. Monitoreo de RECP'!J16:J115,'1. Monitoreo de RECP'!E16:E115,"Improbable"))</f>
        <v>0</v>
      </c>
      <c r="D29" s="24"/>
    </row>
    <row r="30" spans="2:4" s="4" customFormat="1" ht="21" customHeight="1">
      <c r="B30" s="20" t="s">
        <v>157</v>
      </c>
      <c r="C30" s="25">
        <f>SUM('1. Monitoreo de RECP'!O16:O115)</f>
        <v>0</v>
      </c>
      <c r="D30" s="22" t="s">
        <v>158</v>
      </c>
    </row>
    <row r="31" spans="2:4" s="5" customFormat="1" ht="13" customHeight="1">
      <c r="B31" s="237" t="s">
        <v>143</v>
      </c>
      <c r="C31" s="26">
        <f>SUMIFS('1. Monitoreo de RECP'!O16:O115,'1. Monitoreo de RECP'!E16:E115,"Implementada")</f>
        <v>0</v>
      </c>
      <c r="D31" s="24"/>
    </row>
    <row r="32" spans="2:4" s="5" customFormat="1" ht="13" customHeight="1">
      <c r="B32" s="237" t="s">
        <v>144</v>
      </c>
      <c r="C32" s="26">
        <f>SUMIFS('1. Monitoreo de RECP'!O16:O115,'1. Monitoreo de RECP'!E16:E115,"Planificado")</f>
        <v>0</v>
      </c>
      <c r="D32" s="24"/>
    </row>
    <row r="33" spans="2:4" s="5" customFormat="1" ht="13" customHeight="1">
      <c r="B33" s="237" t="s">
        <v>149</v>
      </c>
      <c r="C33" s="26">
        <f>SUMIFS('1. Monitoreo de RECP'!O16:O115,'1. Monitoreo de RECP'!E16:E115,"Probable")</f>
        <v>0</v>
      </c>
      <c r="D33" s="24"/>
    </row>
    <row r="34" spans="2:4" s="5" customFormat="1" ht="13" customHeight="1">
      <c r="B34" s="237" t="s">
        <v>154</v>
      </c>
      <c r="C34" s="26">
        <f>SUMIFS('1. Monitoreo de RECP'!O16:O115,'1. Monitoreo de RECP'!E16:E115,"Improbable")</f>
        <v>0</v>
      </c>
      <c r="D34" s="24"/>
    </row>
    <row r="35" spans="2:4" s="4" customFormat="1" ht="21" customHeight="1">
      <c r="B35" s="20" t="s">
        <v>159</v>
      </c>
      <c r="C35" s="25">
        <f>SUM('1. Monitoreo de RECP'!R16:R115)+SUM('1. Monitoreo de RECP'!T16:T115)</f>
        <v>0</v>
      </c>
      <c r="D35" s="22" t="s">
        <v>160</v>
      </c>
    </row>
    <row r="36" spans="2:4" s="5" customFormat="1" ht="13" customHeight="1">
      <c r="B36" s="237" t="s">
        <v>143</v>
      </c>
      <c r="C36" s="26">
        <f>SUMIFS('1. Monitoreo de RECP'!R16:R115,'1. Monitoreo de RECP'!E16:E115,"Implementada")+SUMIFS('1. Monitoreo de RECP'!T16:T115,'1. Monitoreo de RECP'!E16:E115,"Implementada")</f>
        <v>0</v>
      </c>
      <c r="D36" s="24"/>
    </row>
    <row r="37" spans="2:4" s="5" customFormat="1" ht="13" customHeight="1">
      <c r="B37" s="237" t="s">
        <v>144</v>
      </c>
      <c r="C37" s="26">
        <f>SUMIFS('1. Monitoreo de RECP'!R16:R115,'1. Monitoreo de RECP'!E16:E115,"Planificado")+SUMIFS('1. Monitoreo de RECP'!T16:T115,'1. Monitoreo de RECP'!E16:E115,"Planificado")</f>
        <v>0</v>
      </c>
      <c r="D37" s="24"/>
    </row>
    <row r="38" spans="2:4" s="5" customFormat="1" ht="13" customHeight="1">
      <c r="B38" s="237" t="s">
        <v>149</v>
      </c>
      <c r="C38" s="26">
        <f>SUMIFS('1. Monitoreo de RECP'!R16:R115,'1. Monitoreo de RECP'!E16:E115,"Probable")+SUMIFS('1. Monitoreo de RECP'!T16:T115,'1. Monitoreo de RECP'!E16:E115,"Probable")</f>
        <v>0</v>
      </c>
      <c r="D38" s="24"/>
    </row>
    <row r="39" spans="2:4" s="5" customFormat="1" ht="13" customHeight="1">
      <c r="B39" s="237" t="s">
        <v>154</v>
      </c>
      <c r="C39" s="26">
        <f>SUMIFS('1. Monitoreo de RECP'!R16:R115,'1. Monitoreo de RECP'!E16:E115,"Improbable")+SUMIFS('1. Monitoreo de RECP'!T16:T115,'1. Monitoreo de RECP'!E16:E115,"Improbable")</f>
        <v>0</v>
      </c>
      <c r="D39" s="24"/>
    </row>
    <row r="40" spans="2:4" s="4" customFormat="1" ht="21" customHeight="1">
      <c r="B40" s="20" t="s">
        <v>161</v>
      </c>
      <c r="C40" s="25">
        <f>SUM('1. Monitoreo de RECP'!V16:V115)</f>
        <v>0</v>
      </c>
      <c r="D40" s="22" t="s">
        <v>162</v>
      </c>
    </row>
    <row r="41" spans="2:4" s="5" customFormat="1" ht="13" customHeight="1">
      <c r="B41" s="237" t="s">
        <v>143</v>
      </c>
      <c r="C41" s="26">
        <f>SUMIFS('1. Monitoreo de RECP'!V16:V115,'1. Monitoreo de RECP'!E16:E115,"Implementada")</f>
        <v>0</v>
      </c>
      <c r="D41" s="24"/>
    </row>
    <row r="42" spans="2:4" s="5" customFormat="1" ht="13" customHeight="1">
      <c r="B42" s="237" t="s">
        <v>144</v>
      </c>
      <c r="C42" s="26">
        <f>SUMIFS('1. Monitoreo de RECP'!V16:V115,'1. Monitoreo de RECP'!E16:E115,"Planificado")</f>
        <v>0</v>
      </c>
      <c r="D42" s="24"/>
    </row>
    <row r="43" spans="2:4" s="5" customFormat="1" ht="13" customHeight="1">
      <c r="B43" s="237" t="s">
        <v>145</v>
      </c>
      <c r="C43" s="26">
        <f>SUMIFS('1. Monitoreo de RECP'!V16:V115,'1. Monitoreo de RECP'!E16:E115,"Probable")</f>
        <v>0</v>
      </c>
      <c r="D43" s="24"/>
    </row>
    <row r="44" spans="2:4" s="5" customFormat="1" ht="13" customHeight="1">
      <c r="B44" s="237" t="s">
        <v>154</v>
      </c>
      <c r="C44" s="26">
        <f>SUMIFS('1. Monitoreo de RECP'!V16:V115,'1. Monitoreo de RECP'!E16:E115,"Improbable")</f>
        <v>0</v>
      </c>
      <c r="D44" s="24"/>
    </row>
    <row r="45" spans="2:4" s="4" customFormat="1" ht="21" customHeight="1">
      <c r="B45" s="20" t="s">
        <v>163</v>
      </c>
      <c r="C45" s="25" t="str">
        <f>IFERROR(AVERAGE('1. Monitoreo de RECP'!W16:W115),"0.00")</f>
        <v>0.00</v>
      </c>
      <c r="D45" s="22" t="s">
        <v>164</v>
      </c>
    </row>
    <row r="46" spans="2:4" s="5" customFormat="1" ht="13" customHeight="1">
      <c r="B46" s="237" t="s">
        <v>143</v>
      </c>
      <c r="C46" s="26" t="str">
        <f>IFERROR(AVERAGEIF('1. Monitoreo de RECP'!E16:E115,"Implementada",'1. Monitoreo de RECP'!W16:W115),"0.00")</f>
        <v>0.00</v>
      </c>
      <c r="D46" s="24"/>
    </row>
    <row r="47" spans="2:4" s="5" customFormat="1" ht="13" customHeight="1">
      <c r="B47" s="237" t="s">
        <v>144</v>
      </c>
      <c r="C47" s="26" t="str">
        <f>IFERROR(AVERAGEIF('1. Monitoreo de RECP'!E16:E115,"Planificado",'1. Monitoreo de RECP'!W16:W115),"0.00")</f>
        <v>0.00</v>
      </c>
      <c r="D47" s="24"/>
    </row>
    <row r="48" spans="2:4" s="5" customFormat="1" ht="13" customHeight="1">
      <c r="B48" s="237" t="s">
        <v>145</v>
      </c>
      <c r="C48" s="26" t="str">
        <f>IFERROR(AVERAGEIF('1. Monitoreo de RECP'!E16:E115,"Probable",'1. Monitoreo de RECP'!W16:W115),"0.00")</f>
        <v>0.00</v>
      </c>
      <c r="D48" s="24"/>
    </row>
    <row r="49" spans="2:4" s="5" customFormat="1" ht="13" customHeight="1">
      <c r="B49" s="237" t="s">
        <v>154</v>
      </c>
      <c r="C49" s="26" t="str">
        <f>IFERROR(AVERAGEIF('1. Monitoreo de RECP'!E16:E115,"Improbable",'1. Monitoreo de RECP'!W16:W115),"0.00")</f>
        <v>0.00</v>
      </c>
      <c r="D49" s="24"/>
    </row>
    <row r="50" spans="2:4" ht="13" customHeight="1"/>
  </sheetData>
  <sheetProtection formatCells="0" formatColumns="0" formatRows="0"/>
  <mergeCells count="2">
    <mergeCell ref="B1:C1"/>
    <mergeCell ref="C7:D7"/>
  </mergeCells>
  <pageMargins left="0.39370078740157499" right="0.39370078740157499" top="0.59055118110236204" bottom="0.39370078740157499" header="0.23622047244094499" footer="0.23622047244094499"/>
  <pageSetup paperSize="9" scale="80" orientation="portrait"/>
  <headerFooter>
    <oddFooter>&amp;CPage &amp;P of &amp;N</oddFooter>
  </headerFooter>
  <ignoredErrors>
    <ignoredError sqref="C43 C18 C40 C1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Instrucciones</vt:lpstr>
      <vt:lpstr>1. Monitoreo de RECP</vt:lpstr>
      <vt:lpstr>2. Resumen nivel empresa</vt:lpstr>
      <vt:lpstr>3. Resumen nivel parque</vt:lpstr>
      <vt:lpstr>formula</vt:lpstr>
      <vt:lpstr>Implemented__yes_no_planned</vt:lpstr>
      <vt:lpstr>'1. Monitoreo de RECP'!Print_Area</vt:lpstr>
      <vt:lpstr>'2. Resumen nivel empresa'!Print_Area</vt:lpstr>
      <vt:lpstr>'3. Resumen nivel parque'!Print_Area</vt:lpstr>
      <vt:lpstr>Instrucciones!Print_Area</vt:lpstr>
      <vt:lpstr>'1. Monitoreo de RECP'!Print_Titles</vt:lpstr>
      <vt:lpstr>'2. Resumen nivel empresa'!Print_Titles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2019-04-18T13:53:00Z</cp:lastPrinted>
  <dcterms:created xsi:type="dcterms:W3CDTF">2017-11-22T09:08:00Z</dcterms:created>
  <dcterms:modified xsi:type="dcterms:W3CDTF">2020-05-11T14:29:48Z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